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6 Abteilung Basis und IT\03 Mitglieder\03 Bildung\05 Sektionshandbücher\SH Wahlkampf\Anhänge\"/>
    </mc:Choice>
  </mc:AlternateContent>
  <xr:revisionPtr revIDLastSave="0" documentId="13_ncr:1_{2CDEBEEA-E51E-416E-B0AB-E4C707A72EFF}" xr6:coauthVersionLast="45" xr6:coauthVersionMax="45" xr10:uidLastSave="{00000000-0000-0000-0000-000000000000}"/>
  <bookViews>
    <workbookView xWindow="-120" yWindow="-120" windowWidth="29040" windowHeight="15840" tabRatio="821" xr2:uid="{00000000-000D-0000-FFFF-FFFF00000000}"/>
  </bookViews>
  <sheets>
    <sheet name="SWOT Analyse" sheetId="13" r:id="rId1"/>
  </sheets>
  <externalReferences>
    <externalReference r:id="rId2"/>
    <externalReference r:id="rId3"/>
  </externalReferences>
  <definedNames>
    <definedName name="Block_BS_long">[1]Blockorder!#REF!</definedName>
    <definedName name="CRTS_LAST_UPDATE">#REF!</definedName>
    <definedName name="_xlnm.Print_Area" localSheetId="0">'SWOT Analyse'!$A$1:$O$125</definedName>
    <definedName name="_xlnm.Print_Area">[2]OrderNewSD!$A$1:$Q$36</definedName>
    <definedName name="Univ_FONDS">#REF!</definedName>
    <definedName name="Univ_PM">#REF!</definedName>
    <definedName name="Univ_PM1">#REF!</definedName>
    <definedName name="Univ_PM2">#REF!</definedName>
    <definedName name="Univ_STA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3" l="1"/>
  <c r="E31" i="13" s="1"/>
  <c r="E32" i="13" s="1"/>
  <c r="E33" i="13" s="1"/>
  <c r="E34" i="13" s="1"/>
  <c r="E35" i="13" s="1"/>
  <c r="E36" i="13" s="1"/>
  <c r="E37" i="13" s="1"/>
  <c r="E38" i="13" s="1"/>
  <c r="E39" i="13" s="1"/>
  <c r="E40" i="13" l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A33" i="13" l="1"/>
  <c r="A54" i="13"/>
  <c r="A55" i="13"/>
  <c r="A56" i="13"/>
  <c r="A57" i="13"/>
  <c r="A58" i="13"/>
  <c r="A29" i="13" l="1"/>
  <c r="A30" i="13"/>
  <c r="A31" i="13"/>
  <c r="A35" i="13"/>
  <c r="A36" i="13"/>
  <c r="A39" i="13"/>
  <c r="A41" i="13"/>
  <c r="A42" i="13"/>
  <c r="A43" i="13"/>
  <c r="A44" i="13"/>
  <c r="A45" i="13"/>
  <c r="A46" i="13"/>
  <c r="A48" i="13"/>
  <c r="A49" i="13"/>
  <c r="A50" i="13"/>
  <c r="A52" i="13"/>
  <c r="C120" i="13"/>
  <c r="C113" i="13"/>
  <c r="O76" i="13"/>
  <c r="O77" i="13"/>
  <c r="O78" i="13"/>
  <c r="O79" i="13"/>
  <c r="O80" i="13"/>
  <c r="O81" i="13"/>
  <c r="O82" i="13"/>
  <c r="O83" i="13"/>
  <c r="O84" i="13"/>
  <c r="O85" i="13"/>
  <c r="O86" i="13"/>
  <c r="O75" i="13"/>
  <c r="N76" i="13"/>
  <c r="N77" i="13"/>
  <c r="N78" i="13"/>
  <c r="N79" i="13"/>
  <c r="N80" i="13"/>
  <c r="N81" i="13"/>
  <c r="N82" i="13"/>
  <c r="N83" i="13"/>
  <c r="N84" i="13"/>
  <c r="N85" i="13"/>
  <c r="N86" i="13"/>
  <c r="N75" i="13"/>
  <c r="R83" i="13" l="1"/>
  <c r="S83" i="13" s="1"/>
  <c r="M112" i="13" s="1"/>
  <c r="R82" i="13"/>
  <c r="S82" i="13" s="1"/>
  <c r="J112" i="13" s="1"/>
  <c r="R77" i="13"/>
  <c r="S77" i="13" s="1"/>
  <c r="M96" i="13" s="1"/>
  <c r="B106" i="13"/>
  <c r="C106" i="13" s="1"/>
  <c r="C122" i="13" s="1"/>
  <c r="B101" i="13"/>
  <c r="C101" i="13" s="1"/>
  <c r="C117" i="13" s="1"/>
  <c r="B105" i="13"/>
  <c r="C105" i="13" s="1"/>
  <c r="C121" i="13" s="1"/>
  <c r="B99" i="13"/>
  <c r="C99" i="13" s="1"/>
  <c r="C115" i="13" s="1"/>
  <c r="B109" i="13"/>
  <c r="C109" i="13" s="1"/>
  <c r="C125" i="13" s="1"/>
  <c r="B107" i="13"/>
  <c r="C107" i="13" s="1"/>
  <c r="C123" i="13" s="1"/>
  <c r="B98" i="13"/>
  <c r="C98" i="13" s="1"/>
  <c r="C114" i="13" s="1"/>
  <c r="B100" i="13"/>
  <c r="C100" i="13" s="1"/>
  <c r="C116" i="13" s="1"/>
  <c r="B108" i="13"/>
  <c r="C108" i="13" s="1"/>
  <c r="C124" i="13" s="1"/>
  <c r="B102" i="13"/>
  <c r="C102" i="13" s="1"/>
  <c r="C118" i="13" s="1"/>
  <c r="R76" i="13"/>
  <c r="S76" i="13" s="1"/>
  <c r="J96" i="13" s="1"/>
  <c r="R81" i="13"/>
  <c r="S81" i="13" s="1"/>
  <c r="E112" i="13" s="1"/>
  <c r="R75" i="13"/>
  <c r="S75" i="13" s="1"/>
  <c r="E96" i="13" s="1"/>
</calcChain>
</file>

<file path=xl/sharedStrings.xml><?xml version="1.0" encoding="utf-8"?>
<sst xmlns="http://schemas.openxmlformats.org/spreadsheetml/2006/main" count="88" uniqueCount="80">
  <si>
    <t>9 = Beste Bewertung</t>
  </si>
  <si>
    <t>1 = Schlechteste Bewertung</t>
  </si>
  <si>
    <r>
      <t xml:space="preserve">Die </t>
    </r>
    <r>
      <rPr>
        <b/>
        <sz val="10"/>
        <color indexed="9"/>
        <rFont val="Tahoma"/>
        <family val="2"/>
      </rPr>
      <t>grauen Zellen</t>
    </r>
    <r>
      <rPr>
        <sz val="10"/>
        <rFont val="Tahoma"/>
        <family val="2"/>
      </rPr>
      <t xml:space="preserve"> können verändert werden</t>
    </r>
  </si>
  <si>
    <t>SWOT Analyse</t>
  </si>
  <si>
    <t>1.) Stärken / Schwächen Profil erstellen</t>
  </si>
  <si>
    <t>Top 5 Stärken</t>
  </si>
  <si>
    <t>Top 5 Schwächen</t>
  </si>
  <si>
    <t>Chance</t>
  </si>
  <si>
    <t>Risiko</t>
  </si>
  <si>
    <t>Trends in Ihrer Branche / Markt</t>
  </si>
  <si>
    <t>Risiko 1</t>
  </si>
  <si>
    <t>Chancen</t>
  </si>
  <si>
    <t>Risiken</t>
  </si>
  <si>
    <t>Chance 1</t>
  </si>
  <si>
    <t>Chance 2</t>
  </si>
  <si>
    <t>Chance 3</t>
  </si>
  <si>
    <t>Risiko 2</t>
  </si>
  <si>
    <t>Finanzen</t>
  </si>
  <si>
    <t>Personal</t>
  </si>
  <si>
    <t>Trendstärke</t>
  </si>
  <si>
    <t>Bewertung</t>
  </si>
  <si>
    <t>2.) Trends festhalten, Trendstärke bestimmen und als Chance oder Risiko bewerten</t>
  </si>
  <si>
    <t>1 = Schwacher, eher unwichtiger Trend</t>
  </si>
  <si>
    <t>3.) Maßnahmen ergreifen: Chancen nutzen, Risiken minimieren!</t>
  </si>
  <si>
    <t>9 = Sehr starker, relevanter Trend</t>
  </si>
  <si>
    <t>Risiko 3</t>
  </si>
  <si>
    <t>Themen</t>
  </si>
  <si>
    <t>Partei</t>
  </si>
  <si>
    <t>Kandis (Quantität)</t>
  </si>
  <si>
    <t>Kandis (Qualität)</t>
  </si>
  <si>
    <t>Exekutiv-Kandis</t>
  </si>
  <si>
    <t>Öffentlichkeitsarbeit</t>
  </si>
  <si>
    <t>Internetseite</t>
  </si>
  <si>
    <t>Social Media</t>
  </si>
  <si>
    <t>Geschäftsleitung</t>
  </si>
  <si>
    <t>Fraktion</t>
  </si>
  <si>
    <t>Anbindung Organisationen</t>
  </si>
  <si>
    <t>Schwache Stimmbeteiligung</t>
  </si>
  <si>
    <t>Bürgerliche Medienlandschaft</t>
  </si>
  <si>
    <t>Basismobilisierung</t>
  </si>
  <si>
    <t>Schwache politische Partner</t>
  </si>
  <si>
    <t>Vernetzung Zivilgesellschaft</t>
  </si>
  <si>
    <t>Thema "Wohnraum"</t>
  </si>
  <si>
    <t>Thema "Verkehr"</t>
  </si>
  <si>
    <t>Stärkung Gewerbeverband</t>
  </si>
  <si>
    <t>Politische Grosswetterlage</t>
  </si>
  <si>
    <t>Medienarbeit</t>
  </si>
  <si>
    <t>Bürgerlicher Schulterschluss</t>
  </si>
  <si>
    <t>Wohnraum</t>
  </si>
  <si>
    <t>Verkehr</t>
  </si>
  <si>
    <t>Wirtschaft</t>
  </si>
  <si>
    <t>Soziales</t>
  </si>
  <si>
    <t>öff. Finanzen</t>
  </si>
  <si>
    <t>Sicherheit</t>
  </si>
  <si>
    <t>Bei der Erstellung der SWOT Analyse geht man am besten schrittweise vor. Beginnen sollte man mit den eigenen Stärken und</t>
  </si>
  <si>
    <t xml:space="preserve">Schwächen. Darauf folgt die Umfeldanalyse, worin die aktuellen Trends erfasst werden können. Wenn es eine Stärke gibt, die </t>
  </si>
  <si>
    <t xml:space="preserve">für einen bestimmten Trend relevant ist, kann das eine Chance für die Partei bedeuten. Die anschliessende Frage ist dann, </t>
  </si>
  <si>
    <t xml:space="preserve">Schwächen, geht es darum, diese Risiken so gut wie mögilch zu minimieren. </t>
  </si>
  <si>
    <t xml:space="preserve">welche Massnahmen notwendig sind, um von diesen Chancen auch profitieren zu können. Ergeben sich bei bestimmten Trends </t>
  </si>
  <si>
    <t>Die Kategorien sind Beispiele und können selbstverständlich angepasst und ergänzt werden.</t>
  </si>
  <si>
    <t>Bewerte jeweils die Stärken und Schwächen der Partei - eine sehr ausgeprägte Stärke kann mit bis zu "9"</t>
  </si>
  <si>
    <t xml:space="preserve">bewertet werden, bei einer signifikanten Schwäche ist eine "1" einzutragen. </t>
  </si>
  <si>
    <t>Vernetzung</t>
  </si>
  <si>
    <t>Kultur</t>
  </si>
  <si>
    <t>Gewerkschaften</t>
  </si>
  <si>
    <t>Verkehrsverbände</t>
  </si>
  <si>
    <t>Umweltschutz</t>
  </si>
  <si>
    <t>Zeitungen</t>
  </si>
  <si>
    <r>
      <t xml:space="preserve">Die Werte bitte in den </t>
    </r>
    <r>
      <rPr>
        <b/>
        <sz val="10"/>
        <color indexed="9"/>
        <rFont val="Tahoma"/>
        <family val="2"/>
      </rPr>
      <t>grauen Zellen</t>
    </r>
    <r>
      <rPr>
        <sz val="10"/>
        <rFont val="Tahoma"/>
        <family val="2"/>
      </rPr>
      <t xml:space="preserve"> eintragen! Es können keine Zeilen hinzugefügt oder gelöscht werden.</t>
    </r>
  </si>
  <si>
    <t>Aushängeschilder</t>
  </si>
  <si>
    <t>Image</t>
  </si>
  <si>
    <t>Geschlossenheit</t>
  </si>
  <si>
    <t>Wer trotzdem zusätzliche Zeilen braucht, muss die Abstände in der Spalte E anpassen.</t>
  </si>
  <si>
    <t>Hier kommen die relevanten Entwicklungen hin. Bewertet wird zuerst die jeweilige Stärke eines Trends.</t>
  </si>
  <si>
    <t xml:space="preserve">Danach muss entschieden werden, ob der Trend für die Partei eher eine Chance oder ein Risiko darstellt. </t>
  </si>
  <si>
    <t>Finanzielle Situation Gemeinde</t>
  </si>
  <si>
    <t xml:space="preserve">Beim dritten Schritt der SWOT Analyse wird festgelegt, welche Maßnahmen ergriffen werden, um Chancen zu nutzen und wie Risiken </t>
  </si>
  <si>
    <t>verringert werden. Die Tabelle kann anschliessend in die Wahlkampfstrategie kopiert werden.</t>
  </si>
  <si>
    <r>
      <t xml:space="preserve">Bitte trage die Werte in den </t>
    </r>
    <r>
      <rPr>
        <b/>
        <sz val="10"/>
        <color indexed="9"/>
        <rFont val="Tahoma"/>
        <family val="2"/>
      </rPr>
      <t>grauen Zellen</t>
    </r>
    <r>
      <rPr>
        <sz val="10"/>
        <rFont val="Tahoma"/>
        <family val="2"/>
      </rPr>
      <t xml:space="preserve"> ein!</t>
    </r>
  </si>
  <si>
    <t>Sekretariat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</si>
</sst>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\ &quot;€&quot;_-;\-* #,##0\ &quot;€&quot;_-;_-* &quot;-&quot;??\ &quot;€&quot;_-;_-@_-"/>
    <numFmt numFmtId="167" formatCode="_-* #,##0\ _€_-;\-* #,##0\ _€_-;_-* &quot;-&quot;??\ _€_-;_-@_-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b/>
      <sz val="10"/>
      <color indexed="9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Tahoma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u/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i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5BC1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3AA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/>
    <xf numFmtId="0" fontId="3" fillId="3" borderId="0" xfId="0" applyFont="1" applyFill="1"/>
    <xf numFmtId="0" fontId="3" fillId="2" borderId="1" xfId="0" applyFont="1" applyFill="1" applyBorder="1"/>
    <xf numFmtId="0" fontId="3" fillId="4" borderId="0" xfId="0" applyFont="1" applyFill="1" applyBorder="1"/>
    <xf numFmtId="0" fontId="3" fillId="4" borderId="0" xfId="0" applyFont="1" applyFill="1"/>
    <xf numFmtId="0" fontId="4" fillId="4" borderId="0" xfId="0" applyFont="1" applyFill="1" applyBorder="1"/>
    <xf numFmtId="166" fontId="3" fillId="4" borderId="0" xfId="3" applyNumberFormat="1" applyFont="1" applyFill="1" applyBorder="1" applyProtection="1"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0" fillId="4" borderId="0" xfId="0" applyFill="1" applyBorder="1"/>
    <xf numFmtId="0" fontId="8" fillId="4" borderId="0" xfId="0" applyFont="1" applyFill="1" applyBorder="1"/>
    <xf numFmtId="0" fontId="3" fillId="2" borderId="4" xfId="0" applyFont="1" applyFill="1" applyBorder="1"/>
    <xf numFmtId="0" fontId="11" fillId="4" borderId="0" xfId="0" applyFont="1" applyFill="1" applyBorder="1"/>
    <xf numFmtId="0" fontId="8" fillId="5" borderId="0" xfId="0" applyFont="1" applyFill="1" applyBorder="1"/>
    <xf numFmtId="0" fontId="3" fillId="5" borderId="0" xfId="0" applyFont="1" applyFill="1"/>
    <xf numFmtId="0" fontId="8" fillId="6" borderId="0" xfId="0" applyFont="1" applyFill="1" applyBorder="1"/>
    <xf numFmtId="0" fontId="0" fillId="6" borderId="0" xfId="0" applyFill="1" applyBorder="1"/>
    <xf numFmtId="0" fontId="8" fillId="7" borderId="0" xfId="0" applyFont="1" applyFill="1" applyBorder="1"/>
    <xf numFmtId="0" fontId="0" fillId="7" borderId="0" xfId="0" applyFill="1" applyBorder="1"/>
    <xf numFmtId="0" fontId="0" fillId="5" borderId="0" xfId="0" applyFill="1" applyBorder="1"/>
    <xf numFmtId="0" fontId="9" fillId="4" borderId="0" xfId="0" applyFont="1" applyFill="1"/>
    <xf numFmtId="0" fontId="12" fillId="8" borderId="5" xfId="0" applyFont="1" applyFill="1" applyBorder="1"/>
    <xf numFmtId="0" fontId="12" fillId="8" borderId="6" xfId="0" applyFont="1" applyFill="1" applyBorder="1"/>
    <xf numFmtId="0" fontId="12" fillId="2" borderId="0" xfId="0" applyFont="1" applyFill="1"/>
    <xf numFmtId="0" fontId="13" fillId="2" borderId="7" xfId="0" applyFont="1" applyFill="1" applyBorder="1"/>
    <xf numFmtId="0" fontId="13" fillId="4" borderId="0" xfId="0" applyFont="1" applyFill="1" applyBorder="1"/>
    <xf numFmtId="0" fontId="12" fillId="4" borderId="0" xfId="0" applyFont="1" applyFill="1" applyBorder="1"/>
    <xf numFmtId="0" fontId="13" fillId="2" borderId="1" xfId="0" applyFont="1" applyFill="1" applyBorder="1"/>
    <xf numFmtId="0" fontId="3" fillId="4" borderId="1" xfId="0" applyFont="1" applyFill="1" applyBorder="1"/>
    <xf numFmtId="0" fontId="12" fillId="2" borderId="0" xfId="0" applyFont="1" applyFill="1" applyBorder="1"/>
    <xf numFmtId="0" fontId="3" fillId="5" borderId="0" xfId="0" applyFont="1" applyFill="1" applyBorder="1"/>
    <xf numFmtId="0" fontId="3" fillId="5" borderId="3" xfId="0" applyFont="1" applyFill="1" applyBorder="1"/>
    <xf numFmtId="0" fontId="3" fillId="5" borderId="1" xfId="0" applyFont="1" applyFill="1" applyBorder="1"/>
    <xf numFmtId="0" fontId="3" fillId="5" borderId="4" xfId="0" applyFont="1" applyFill="1" applyBorder="1"/>
    <xf numFmtId="0" fontId="3" fillId="5" borderId="2" xfId="0" applyFont="1" applyFill="1" applyBorder="1"/>
    <xf numFmtId="0" fontId="3" fillId="5" borderId="7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4" fillId="4" borderId="0" xfId="0" applyFont="1" applyFill="1"/>
    <xf numFmtId="0" fontId="15" fillId="4" borderId="0" xfId="1" applyFont="1" applyFill="1" applyAlignment="1" applyProtection="1"/>
    <xf numFmtId="0" fontId="3" fillId="4" borderId="7" xfId="0" applyFont="1" applyFill="1" applyBorder="1"/>
    <xf numFmtId="0" fontId="3" fillId="4" borderId="4" xfId="0" applyFont="1" applyFill="1" applyBorder="1"/>
    <xf numFmtId="0" fontId="3" fillId="4" borderId="8" xfId="0" applyFont="1" applyFill="1" applyBorder="1"/>
    <xf numFmtId="0" fontId="16" fillId="4" borderId="2" xfId="0" applyFont="1" applyFill="1" applyBorder="1"/>
    <xf numFmtId="0" fontId="3" fillId="6" borderId="6" xfId="0" applyFont="1" applyFill="1" applyBorder="1"/>
    <xf numFmtId="0" fontId="16" fillId="4" borderId="0" xfId="0" applyFont="1" applyFill="1" applyBorder="1"/>
    <xf numFmtId="0" fontId="13" fillId="2" borderId="9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11" xfId="0" applyFont="1" applyFill="1" applyBorder="1"/>
    <xf numFmtId="0" fontId="3" fillId="4" borderId="9" xfId="0" applyFont="1" applyFill="1" applyBorder="1"/>
    <xf numFmtId="0" fontId="4" fillId="4" borderId="2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167" fontId="8" fillId="5" borderId="0" xfId="2" applyNumberFormat="1" applyFont="1" applyFill="1" applyBorder="1"/>
    <xf numFmtId="167" fontId="11" fillId="4" borderId="0" xfId="2" applyNumberFormat="1" applyFont="1" applyFill="1" applyBorder="1"/>
    <xf numFmtId="167" fontId="8" fillId="4" borderId="0" xfId="2" applyNumberFormat="1" applyFont="1" applyFill="1" applyBorder="1"/>
    <xf numFmtId="0" fontId="17" fillId="2" borderId="0" xfId="0" applyFont="1" applyFill="1"/>
    <xf numFmtId="167" fontId="14" fillId="2" borderId="0" xfId="0" applyNumberFormat="1" applyFont="1" applyFill="1" applyBorder="1"/>
    <xf numFmtId="0" fontId="13" fillId="6" borderId="6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7" fontId="10" fillId="4" borderId="0" xfId="2" applyNumberFormat="1" applyFont="1" applyFill="1" applyBorder="1"/>
    <xf numFmtId="0" fontId="15" fillId="2" borderId="0" xfId="1" applyFont="1" applyFill="1" applyAlignment="1" applyProtection="1"/>
    <xf numFmtId="0" fontId="3" fillId="4" borderId="6" xfId="0" applyFont="1" applyFill="1" applyBorder="1"/>
    <xf numFmtId="0" fontId="16" fillId="6" borderId="5" xfId="0" applyFont="1" applyFill="1" applyBorder="1"/>
    <xf numFmtId="0" fontId="16" fillId="6" borderId="6" xfId="0" applyFont="1" applyFill="1" applyBorder="1"/>
    <xf numFmtId="0" fontId="16" fillId="6" borderId="8" xfId="0" applyFont="1" applyFill="1" applyBorder="1"/>
    <xf numFmtId="0" fontId="9" fillId="6" borderId="5" xfId="0" applyFont="1" applyFill="1" applyBorder="1"/>
    <xf numFmtId="0" fontId="9" fillId="7" borderId="5" xfId="0" applyFont="1" applyFill="1" applyBorder="1"/>
    <xf numFmtId="0" fontId="16" fillId="7" borderId="5" xfId="0" applyFont="1" applyFill="1" applyBorder="1"/>
    <xf numFmtId="0" fontId="4" fillId="7" borderId="6" xfId="0" applyFont="1" applyFill="1" applyBorder="1"/>
    <xf numFmtId="0" fontId="16" fillId="7" borderId="6" xfId="0" applyFont="1" applyFill="1" applyBorder="1"/>
    <xf numFmtId="0" fontId="4" fillId="7" borderId="8" xfId="0" applyFont="1" applyFill="1" applyBorder="1"/>
    <xf numFmtId="0" fontId="3" fillId="6" borderId="7" xfId="0" applyFont="1" applyFill="1" applyBorder="1"/>
    <xf numFmtId="0" fontId="3" fillId="6" borderId="1" xfId="0" applyFont="1" applyFill="1" applyBorder="1"/>
    <xf numFmtId="0" fontId="3" fillId="6" borderId="4" xfId="0" applyFont="1" applyFill="1" applyBorder="1"/>
    <xf numFmtId="0" fontId="3" fillId="7" borderId="7" xfId="0" applyFont="1" applyFill="1" applyBorder="1"/>
    <xf numFmtId="0" fontId="3" fillId="7" borderId="1" xfId="0" applyFont="1" applyFill="1" applyBorder="1"/>
    <xf numFmtId="0" fontId="3" fillId="7" borderId="4" xfId="0" applyFont="1" applyFill="1" applyBorder="1"/>
    <xf numFmtId="0" fontId="0" fillId="0" borderId="0" xfId="0" applyFill="1"/>
    <xf numFmtId="0" fontId="18" fillId="5" borderId="0" xfId="0" applyFont="1" applyFill="1"/>
  </cellXfs>
  <cellStyles count="4">
    <cellStyle name="Komma" xfId="2" builtinId="3"/>
    <cellStyle name="Link" xfId="1" builtinId="8"/>
    <cellStyle name="Standard" xfId="0" builtinId="0"/>
    <cellStyle name="Währung" xfId="3" builtinId="4"/>
  </cellStyles>
  <dxfs count="1"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69690548512737"/>
          <c:y val="8.6702326002353142E-2"/>
          <c:w val="0.69538753500848527"/>
          <c:h val="0.866768938365462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'SWOT Analyse'!$F$25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'SWOT Analyse'!$C$29:$C$58</c:f>
              <c:strCache>
                <c:ptCount val="30"/>
                <c:pt idx="0">
                  <c:v>Kandis (Quantität)</c:v>
                </c:pt>
                <c:pt idx="1">
                  <c:v>Kandis (Qualität)</c:v>
                </c:pt>
                <c:pt idx="2">
                  <c:v>Exekutiv-Kandis</c:v>
                </c:pt>
                <c:pt idx="3">
                  <c:v>Aushängeschilder</c:v>
                </c:pt>
                <c:pt idx="4">
                  <c:v>Sekretariat</c:v>
                </c:pt>
                <c:pt idx="6">
                  <c:v>Geschäftsleitung</c:v>
                </c:pt>
                <c:pt idx="7">
                  <c:v>Fraktion</c:v>
                </c:pt>
                <c:pt idx="8">
                  <c:v>Image</c:v>
                </c:pt>
                <c:pt idx="9">
                  <c:v>Geschlossenheit</c:v>
                </c:pt>
                <c:pt idx="10">
                  <c:v>Finanzen</c:v>
                </c:pt>
                <c:pt idx="12">
                  <c:v>Wohnraum</c:v>
                </c:pt>
                <c:pt idx="13">
                  <c:v>Verkehr</c:v>
                </c:pt>
                <c:pt idx="14">
                  <c:v>Wirtschaft</c:v>
                </c:pt>
                <c:pt idx="15">
                  <c:v>Soziales</c:v>
                </c:pt>
                <c:pt idx="16">
                  <c:v>öff. Finanzen</c:v>
                </c:pt>
                <c:pt idx="17">
                  <c:v>Sicherheit</c:v>
                </c:pt>
                <c:pt idx="19">
                  <c:v>Kultur</c:v>
                </c:pt>
                <c:pt idx="20">
                  <c:v>Gewerkschaften</c:v>
                </c:pt>
                <c:pt idx="21">
                  <c:v>Verkehrsverbände</c:v>
                </c:pt>
                <c:pt idx="22">
                  <c:v>Soziales</c:v>
                </c:pt>
                <c:pt idx="23">
                  <c:v>Umweltschutz</c:v>
                </c:pt>
                <c:pt idx="25">
                  <c:v>Medienarbeit</c:v>
                </c:pt>
                <c:pt idx="26">
                  <c:v>Internetseite</c:v>
                </c:pt>
                <c:pt idx="27">
                  <c:v>Social Media</c:v>
                </c:pt>
                <c:pt idx="28">
                  <c:v>Anbindung Organisationen</c:v>
                </c:pt>
                <c:pt idx="29">
                  <c:v>Zeitungen</c:v>
                </c:pt>
              </c:strCache>
            </c:strRef>
          </c:cat>
          <c:val>
            <c:numRef>
              <c:f>'SWOT Analyse'!$D$29:$D$58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0-313D-4242-950E-F2635D72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814624"/>
        <c:axId val="372818936"/>
      </c:barChart>
      <c:scatterChart>
        <c:scatterStyle val="lineMarker"/>
        <c:varyColors val="0"/>
        <c:ser>
          <c:idx val="1"/>
          <c:order val="1"/>
          <c:tx>
            <c:strRef>
              <c:f>'SWOT Analyse'!$F$25</c:f>
              <c:strCache>
                <c:ptCount val="1"/>
              </c:strCache>
            </c:strRef>
          </c:tx>
          <c:spPr>
            <a:ln w="12700">
              <a:solidFill>
                <a:srgbClr val="95BC1A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5BC1A"/>
              </a:solidFill>
              <a:ln>
                <a:solidFill>
                  <a:srgbClr val="95BC1A"/>
                </a:solidFill>
                <a:prstDash val="solid"/>
              </a:ln>
            </c:spPr>
          </c:marker>
          <c:xVal>
            <c:numRef>
              <c:f>'SWOT Analyse'!$F$29:$F$58</c:f>
              <c:numCache>
                <c:formatCode>_-* #\ ##0\ _€_-;\-* #\ ##0\ _€_-;_-* "-"??\ _€_-;_-@_-</c:formatCode>
                <c:ptCount val="30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3</c:v>
                </c:pt>
                <c:pt idx="22">
                  <c:v>7</c:v>
                </c:pt>
                <c:pt idx="23">
                  <c:v>8</c:v>
                </c:pt>
                <c:pt idx="25">
                  <c:v>4</c:v>
                </c:pt>
                <c:pt idx="26">
                  <c:v>2</c:v>
                </c:pt>
                <c:pt idx="27">
                  <c:v>7</c:v>
                </c:pt>
                <c:pt idx="28">
                  <c:v>5</c:v>
                </c:pt>
                <c:pt idx="29">
                  <c:v>5</c:v>
                </c:pt>
              </c:numCache>
            </c:numRef>
          </c:xVal>
          <c:yVal>
            <c:numRef>
              <c:f>'SWOT Analyse'!$E$29:$E$58</c:f>
              <c:numCache>
                <c:formatCode>General</c:formatCode>
                <c:ptCount val="30"/>
                <c:pt idx="0">
                  <c:v>1</c:v>
                </c:pt>
                <c:pt idx="1">
                  <c:v>2.0300000000000002</c:v>
                </c:pt>
                <c:pt idx="2">
                  <c:v>3.0600000000000005</c:v>
                </c:pt>
                <c:pt idx="3">
                  <c:v>4.0900000000000007</c:v>
                </c:pt>
                <c:pt idx="4">
                  <c:v>5.120000000000001</c:v>
                </c:pt>
                <c:pt idx="5">
                  <c:v>6.1500000000000012</c:v>
                </c:pt>
                <c:pt idx="6">
                  <c:v>7.1800000000000015</c:v>
                </c:pt>
                <c:pt idx="7">
                  <c:v>8.2100000000000009</c:v>
                </c:pt>
                <c:pt idx="8">
                  <c:v>9.24</c:v>
                </c:pt>
                <c:pt idx="9">
                  <c:v>10.27</c:v>
                </c:pt>
                <c:pt idx="10">
                  <c:v>11.299999999999999</c:v>
                </c:pt>
                <c:pt idx="11">
                  <c:v>12.329999999999998</c:v>
                </c:pt>
                <c:pt idx="12">
                  <c:v>13.359999999999998</c:v>
                </c:pt>
                <c:pt idx="13">
                  <c:v>14.389999999999997</c:v>
                </c:pt>
                <c:pt idx="14">
                  <c:v>15.419999999999996</c:v>
                </c:pt>
                <c:pt idx="15">
                  <c:v>16.449999999999996</c:v>
                </c:pt>
                <c:pt idx="16">
                  <c:v>17.479999999999997</c:v>
                </c:pt>
                <c:pt idx="17">
                  <c:v>18.509999999999998</c:v>
                </c:pt>
                <c:pt idx="18">
                  <c:v>19.54</c:v>
                </c:pt>
                <c:pt idx="19">
                  <c:v>20.57</c:v>
                </c:pt>
                <c:pt idx="20">
                  <c:v>21.6</c:v>
                </c:pt>
                <c:pt idx="21">
                  <c:v>22.630000000000003</c:v>
                </c:pt>
                <c:pt idx="22">
                  <c:v>23.660000000000004</c:v>
                </c:pt>
                <c:pt idx="23">
                  <c:v>24.690000000000005</c:v>
                </c:pt>
                <c:pt idx="24">
                  <c:v>25.720000000000006</c:v>
                </c:pt>
                <c:pt idx="25">
                  <c:v>26.750000000000007</c:v>
                </c:pt>
                <c:pt idx="26">
                  <c:v>27.780000000000008</c:v>
                </c:pt>
                <c:pt idx="27">
                  <c:v>28.810000000000009</c:v>
                </c:pt>
                <c:pt idx="28">
                  <c:v>29.840000000000011</c:v>
                </c:pt>
                <c:pt idx="29">
                  <c:v>30.870000000000012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3D-4242-950E-F2635D72B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812664"/>
        <c:axId val="372815800"/>
      </c:scatterChart>
      <c:catAx>
        <c:axId val="372814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372818936"/>
        <c:crosses val="autoZero"/>
        <c:auto val="1"/>
        <c:lblAlgn val="ctr"/>
        <c:lblOffset val="100"/>
        <c:tickMarkSkip val="1"/>
        <c:noMultiLvlLbl val="0"/>
      </c:catAx>
      <c:valAx>
        <c:axId val="372818936"/>
        <c:scaling>
          <c:orientation val="minMax"/>
          <c:max val="100"/>
        </c:scaling>
        <c:delete val="1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372814624"/>
        <c:crosses val="autoZero"/>
        <c:crossBetween val="midCat"/>
        <c:majorUnit val="20"/>
        <c:minorUnit val="10"/>
      </c:valAx>
      <c:valAx>
        <c:axId val="372812664"/>
        <c:scaling>
          <c:orientation val="minMax"/>
          <c:max val="9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Tahoma"/>
                <a:ea typeface="Tahoma"/>
                <a:cs typeface="Tahoma"/>
              </a:defRPr>
            </a:pPr>
            <a:endParaRPr lang="de-DE"/>
          </a:p>
        </c:txPr>
        <c:crossAx val="372815800"/>
        <c:crosses val="max"/>
        <c:crossBetween val="midCat"/>
        <c:majorUnit val="1"/>
      </c:valAx>
      <c:valAx>
        <c:axId val="372815800"/>
        <c:scaling>
          <c:orientation val="maxMin"/>
          <c:max val="31"/>
          <c:min val="1"/>
        </c:scaling>
        <c:delete val="1"/>
        <c:axPos val="r"/>
        <c:numFmt formatCode="General" sourceLinked="1"/>
        <c:majorTickMark val="out"/>
        <c:minorTickMark val="none"/>
        <c:tickLblPos val="nextTo"/>
        <c:crossAx val="372812664"/>
        <c:crosses val="max"/>
        <c:crossBetween val="midCat"/>
        <c:majorUnit val="1"/>
      </c:valAx>
      <c:spPr>
        <a:solidFill>
          <a:sysClr val="window" lastClr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L$75" lockText="1" noThreeD="1"/>
</file>

<file path=xl/ctrlProps/ctrlProp10.xml><?xml version="1.0" encoding="utf-8"?>
<formControlPr xmlns="http://schemas.microsoft.com/office/spreadsheetml/2009/9/main" objectType="CheckBox" fmlaLink="$L$83" lockText="1" noThreeD="1"/>
</file>

<file path=xl/ctrlProps/ctrlProp11.xml><?xml version="1.0" encoding="utf-8"?>
<formControlPr xmlns="http://schemas.microsoft.com/office/spreadsheetml/2009/9/main" objectType="CheckBox" fmlaLink="$L$84" lockText="1" noThreeD="1"/>
</file>

<file path=xl/ctrlProps/ctrlProp12.xml><?xml version="1.0" encoding="utf-8"?>
<formControlPr xmlns="http://schemas.microsoft.com/office/spreadsheetml/2009/9/main" objectType="CheckBox" fmlaLink="$L$85" lockText="1" noThreeD="1"/>
</file>

<file path=xl/ctrlProps/ctrlProp13.xml><?xml version="1.0" encoding="utf-8"?>
<formControlPr xmlns="http://schemas.microsoft.com/office/spreadsheetml/2009/9/main" objectType="CheckBox" fmlaLink="$L$86" lockText="1" noThreeD="1"/>
</file>

<file path=xl/ctrlProps/ctrlProp14.xml><?xml version="1.0" encoding="utf-8"?>
<formControlPr xmlns="http://schemas.microsoft.com/office/spreadsheetml/2009/9/main" objectType="CheckBox" checked="Checked" fmlaLink="$M$76" lockText="1" noThreeD="1"/>
</file>

<file path=xl/ctrlProps/ctrlProp15.xml><?xml version="1.0" encoding="utf-8"?>
<formControlPr xmlns="http://schemas.microsoft.com/office/spreadsheetml/2009/9/main" objectType="CheckBox" fmlaLink="$M$77" lockText="1" noThreeD="1"/>
</file>

<file path=xl/ctrlProps/ctrlProp16.xml><?xml version="1.0" encoding="utf-8"?>
<formControlPr xmlns="http://schemas.microsoft.com/office/spreadsheetml/2009/9/main" objectType="CheckBox" checked="Checked" fmlaLink="$M$78" lockText="1" noThreeD="1"/>
</file>

<file path=xl/ctrlProps/ctrlProp17.xml><?xml version="1.0" encoding="utf-8"?>
<formControlPr xmlns="http://schemas.microsoft.com/office/spreadsheetml/2009/9/main" objectType="CheckBox" fmlaLink="$M$79" lockText="1" noThreeD="1"/>
</file>

<file path=xl/ctrlProps/ctrlProp18.xml><?xml version="1.0" encoding="utf-8"?>
<formControlPr xmlns="http://schemas.microsoft.com/office/spreadsheetml/2009/9/main" objectType="CheckBox" fmlaLink="$M$80" lockText="1" noThreeD="1"/>
</file>

<file path=xl/ctrlProps/ctrlProp19.xml><?xml version="1.0" encoding="utf-8"?>
<formControlPr xmlns="http://schemas.microsoft.com/office/spreadsheetml/2009/9/main" objectType="CheckBox" fmlaLink="$M$81" lockText="1" noThreeD="1"/>
</file>

<file path=xl/ctrlProps/ctrlProp2.xml><?xml version="1.0" encoding="utf-8"?>
<formControlPr xmlns="http://schemas.microsoft.com/office/spreadsheetml/2009/9/main" objectType="CheckBox" fmlaLink="$M$75" lockText="1" noThreeD="1"/>
</file>

<file path=xl/ctrlProps/ctrlProp20.xml><?xml version="1.0" encoding="utf-8"?>
<formControlPr xmlns="http://schemas.microsoft.com/office/spreadsheetml/2009/9/main" objectType="CheckBox" checked="Checked" fmlaLink="$M$82" lockText="1" noThreeD="1"/>
</file>

<file path=xl/ctrlProps/ctrlProp21.xml><?xml version="1.0" encoding="utf-8"?>
<formControlPr xmlns="http://schemas.microsoft.com/office/spreadsheetml/2009/9/main" objectType="CheckBox" checked="Checked" fmlaLink="$M$83" lockText="1" noThreeD="1"/>
</file>

<file path=xl/ctrlProps/ctrlProp22.xml><?xml version="1.0" encoding="utf-8"?>
<formControlPr xmlns="http://schemas.microsoft.com/office/spreadsheetml/2009/9/main" objectType="CheckBox" checked="Checked" fmlaLink="$M$84" lockText="1" noThreeD="1"/>
</file>

<file path=xl/ctrlProps/ctrlProp23.xml><?xml version="1.0" encoding="utf-8"?>
<formControlPr xmlns="http://schemas.microsoft.com/office/spreadsheetml/2009/9/main" objectType="CheckBox" checked="Checked" fmlaLink="$M$85" lockText="1" noThreeD="1"/>
</file>

<file path=xl/ctrlProps/ctrlProp24.xml><?xml version="1.0" encoding="utf-8"?>
<formControlPr xmlns="http://schemas.microsoft.com/office/spreadsheetml/2009/9/main" objectType="CheckBox" fmlaLink="$M$86" lockText="1" noThreeD="1"/>
</file>

<file path=xl/ctrlProps/ctrlProp3.xml><?xml version="1.0" encoding="utf-8"?>
<formControlPr xmlns="http://schemas.microsoft.com/office/spreadsheetml/2009/9/main" objectType="CheckBox" fmlaLink="$L$76" lockText="1" noThreeD="1"/>
</file>

<file path=xl/ctrlProps/ctrlProp4.xml><?xml version="1.0" encoding="utf-8"?>
<formControlPr xmlns="http://schemas.microsoft.com/office/spreadsheetml/2009/9/main" objectType="CheckBox" checked="Checked" fmlaLink="$L$77" lockText="1" noThreeD="1"/>
</file>

<file path=xl/ctrlProps/ctrlProp5.xml><?xml version="1.0" encoding="utf-8"?>
<formControlPr xmlns="http://schemas.microsoft.com/office/spreadsheetml/2009/9/main" objectType="CheckBox" fmlaLink="$L$78" lockText="1" noThreeD="1"/>
</file>

<file path=xl/ctrlProps/ctrlProp6.xml><?xml version="1.0" encoding="utf-8"?>
<formControlPr xmlns="http://schemas.microsoft.com/office/spreadsheetml/2009/9/main" objectType="CheckBox" checked="Checked" fmlaLink="$L$79" lockText="1" noThreeD="1"/>
</file>

<file path=xl/ctrlProps/ctrlProp7.xml><?xml version="1.0" encoding="utf-8"?>
<formControlPr xmlns="http://schemas.microsoft.com/office/spreadsheetml/2009/9/main" objectType="CheckBox" checked="Checked" fmlaLink="$L$80" lockText="1" noThreeD="1"/>
</file>

<file path=xl/ctrlProps/ctrlProp8.xml><?xml version="1.0" encoding="utf-8"?>
<formControlPr xmlns="http://schemas.microsoft.com/office/spreadsheetml/2009/9/main" objectType="CheckBox" checked="Checked" fmlaLink="$L$81" lockText="1" noThreeD="1"/>
</file>

<file path=xl/ctrlProps/ctrlProp9.xml><?xml version="1.0" encoding="utf-8"?>
<formControlPr xmlns="http://schemas.microsoft.com/office/spreadsheetml/2009/9/main" objectType="CheckBox" fmlaLink="$L$82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Fuer_Gruender" TargetMode="External"/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://www.fuer-gruender.de/" TargetMode="External"/><Relationship Id="rId6" Type="http://schemas.openxmlformats.org/officeDocument/2006/relationships/hyperlink" Target="https://www.facebook.com/FuerGruender.de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plus.google.com/114001483687124420080/posts" TargetMode="Externa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941070</xdr:colOff>
      <xdr:row>0</xdr:row>
      <xdr:rowOff>148590</xdr:rowOff>
    </xdr:from>
    <xdr:to>
      <xdr:col>14</xdr:col>
      <xdr:colOff>0</xdr:colOff>
      <xdr:row>5</xdr:row>
      <xdr:rowOff>0</xdr:rowOff>
    </xdr:to>
    <xdr:pic>
      <xdr:nvPicPr>
        <xdr:cNvPr id="118583" name="Picture 56" hidden="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C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3890" y="148590"/>
          <a:ext cx="125349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74</xdr:row>
          <xdr:rowOff>0</xdr:rowOff>
        </xdr:from>
        <xdr:to>
          <xdr:col>8</xdr:col>
          <xdr:colOff>752475</xdr:colOff>
          <xdr:row>75</xdr:row>
          <xdr:rowOff>9525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73</xdr:row>
          <xdr:rowOff>133350</xdr:rowOff>
        </xdr:from>
        <xdr:to>
          <xdr:col>9</xdr:col>
          <xdr:colOff>676275</xdr:colOff>
          <xdr:row>75</xdr:row>
          <xdr:rowOff>28575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74</xdr:row>
          <xdr:rowOff>152400</xdr:rowOff>
        </xdr:from>
        <xdr:to>
          <xdr:col>8</xdr:col>
          <xdr:colOff>752475</xdr:colOff>
          <xdr:row>76</xdr:row>
          <xdr:rowOff>0</xdr:rowOff>
        </xdr:to>
        <xdr:sp macro="" textlink="">
          <xdr:nvSpPr>
            <xdr:cNvPr id="118300" name="Check Box 1564" hidden="1">
              <a:extLst>
                <a:ext uri="{63B3BB69-23CF-44E3-9099-C40C66FF867C}">
                  <a14:compatExt spid="_x0000_s118300"/>
                </a:ext>
                <a:ext uri="{FF2B5EF4-FFF2-40B4-BE49-F238E27FC236}">
                  <a16:creationId xmlns:a16="http://schemas.microsoft.com/office/drawing/2014/main" id="{00000000-0008-0000-0000-00001C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76</xdr:row>
          <xdr:rowOff>0</xdr:rowOff>
        </xdr:from>
        <xdr:to>
          <xdr:col>8</xdr:col>
          <xdr:colOff>752475</xdr:colOff>
          <xdr:row>77</xdr:row>
          <xdr:rowOff>9525</xdr:rowOff>
        </xdr:to>
        <xdr:sp macro="" textlink="">
          <xdr:nvSpPr>
            <xdr:cNvPr id="118301" name="Check Box 1565" hidden="1">
              <a:extLst>
                <a:ext uri="{63B3BB69-23CF-44E3-9099-C40C66FF867C}">
                  <a14:compatExt spid="_x0000_s118301"/>
                </a:ext>
                <a:ext uri="{FF2B5EF4-FFF2-40B4-BE49-F238E27FC236}">
                  <a16:creationId xmlns:a16="http://schemas.microsoft.com/office/drawing/2014/main" id="{00000000-0008-0000-0000-00001D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77</xdr:row>
          <xdr:rowOff>0</xdr:rowOff>
        </xdr:from>
        <xdr:to>
          <xdr:col>8</xdr:col>
          <xdr:colOff>752475</xdr:colOff>
          <xdr:row>78</xdr:row>
          <xdr:rowOff>9525</xdr:rowOff>
        </xdr:to>
        <xdr:sp macro="" textlink="">
          <xdr:nvSpPr>
            <xdr:cNvPr id="118338" name="Check Box 1602" hidden="1">
              <a:extLst>
                <a:ext uri="{63B3BB69-23CF-44E3-9099-C40C66FF867C}">
                  <a14:compatExt spid="_x0000_s118338"/>
                </a:ext>
                <a:ext uri="{FF2B5EF4-FFF2-40B4-BE49-F238E27FC236}">
                  <a16:creationId xmlns:a16="http://schemas.microsoft.com/office/drawing/2014/main" id="{00000000-0008-0000-0000-000042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78</xdr:row>
          <xdr:rowOff>0</xdr:rowOff>
        </xdr:from>
        <xdr:to>
          <xdr:col>8</xdr:col>
          <xdr:colOff>752475</xdr:colOff>
          <xdr:row>79</xdr:row>
          <xdr:rowOff>9525</xdr:rowOff>
        </xdr:to>
        <xdr:sp macro="" textlink="">
          <xdr:nvSpPr>
            <xdr:cNvPr id="118339" name="Check Box 1603" hidden="1">
              <a:extLst>
                <a:ext uri="{63B3BB69-23CF-44E3-9099-C40C66FF867C}">
                  <a14:compatExt spid="_x0000_s118339"/>
                </a:ext>
                <a:ext uri="{FF2B5EF4-FFF2-40B4-BE49-F238E27FC236}">
                  <a16:creationId xmlns:a16="http://schemas.microsoft.com/office/drawing/2014/main" id="{00000000-0008-0000-0000-000043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78</xdr:row>
          <xdr:rowOff>152400</xdr:rowOff>
        </xdr:from>
        <xdr:to>
          <xdr:col>8</xdr:col>
          <xdr:colOff>752475</xdr:colOff>
          <xdr:row>80</xdr:row>
          <xdr:rowOff>0</xdr:rowOff>
        </xdr:to>
        <xdr:sp macro="" textlink="">
          <xdr:nvSpPr>
            <xdr:cNvPr id="118340" name="Check Box 1604" hidden="1">
              <a:extLst>
                <a:ext uri="{63B3BB69-23CF-44E3-9099-C40C66FF867C}">
                  <a14:compatExt spid="_x0000_s118340"/>
                </a:ext>
                <a:ext uri="{FF2B5EF4-FFF2-40B4-BE49-F238E27FC236}">
                  <a16:creationId xmlns:a16="http://schemas.microsoft.com/office/drawing/2014/main" id="{00000000-0008-0000-0000-000044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80</xdr:row>
          <xdr:rowOff>0</xdr:rowOff>
        </xdr:from>
        <xdr:to>
          <xdr:col>8</xdr:col>
          <xdr:colOff>752475</xdr:colOff>
          <xdr:row>81</xdr:row>
          <xdr:rowOff>9525</xdr:rowOff>
        </xdr:to>
        <xdr:sp macro="" textlink="">
          <xdr:nvSpPr>
            <xdr:cNvPr id="118341" name="Check Box 1605" hidden="1">
              <a:extLst>
                <a:ext uri="{63B3BB69-23CF-44E3-9099-C40C66FF867C}">
                  <a14:compatExt spid="_x0000_s118341"/>
                </a:ext>
                <a:ext uri="{FF2B5EF4-FFF2-40B4-BE49-F238E27FC236}">
                  <a16:creationId xmlns:a16="http://schemas.microsoft.com/office/drawing/2014/main" id="{00000000-0008-0000-0000-000045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81</xdr:row>
          <xdr:rowOff>0</xdr:rowOff>
        </xdr:from>
        <xdr:to>
          <xdr:col>8</xdr:col>
          <xdr:colOff>752475</xdr:colOff>
          <xdr:row>82</xdr:row>
          <xdr:rowOff>9525</xdr:rowOff>
        </xdr:to>
        <xdr:sp macro="" textlink="">
          <xdr:nvSpPr>
            <xdr:cNvPr id="118342" name="Check Box 1606" hidden="1">
              <a:extLst>
                <a:ext uri="{63B3BB69-23CF-44E3-9099-C40C66FF867C}">
                  <a14:compatExt spid="_x0000_s118342"/>
                </a:ext>
                <a:ext uri="{FF2B5EF4-FFF2-40B4-BE49-F238E27FC236}">
                  <a16:creationId xmlns:a16="http://schemas.microsoft.com/office/drawing/2014/main" id="{00000000-0008-0000-0000-000046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82</xdr:row>
          <xdr:rowOff>0</xdr:rowOff>
        </xdr:from>
        <xdr:to>
          <xdr:col>8</xdr:col>
          <xdr:colOff>752475</xdr:colOff>
          <xdr:row>83</xdr:row>
          <xdr:rowOff>9525</xdr:rowOff>
        </xdr:to>
        <xdr:sp macro="" textlink="">
          <xdr:nvSpPr>
            <xdr:cNvPr id="118343" name="Check Box 1607" hidden="1">
              <a:extLst>
                <a:ext uri="{63B3BB69-23CF-44E3-9099-C40C66FF867C}">
                  <a14:compatExt spid="_x0000_s118343"/>
                </a:ext>
                <a:ext uri="{FF2B5EF4-FFF2-40B4-BE49-F238E27FC236}">
                  <a16:creationId xmlns:a16="http://schemas.microsoft.com/office/drawing/2014/main" id="{00000000-0008-0000-0000-000047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83</xdr:row>
          <xdr:rowOff>0</xdr:rowOff>
        </xdr:from>
        <xdr:to>
          <xdr:col>8</xdr:col>
          <xdr:colOff>752475</xdr:colOff>
          <xdr:row>84</xdr:row>
          <xdr:rowOff>9525</xdr:rowOff>
        </xdr:to>
        <xdr:sp macro="" textlink="">
          <xdr:nvSpPr>
            <xdr:cNvPr id="118344" name="Check Box 1608" hidden="1">
              <a:extLst>
                <a:ext uri="{63B3BB69-23CF-44E3-9099-C40C66FF867C}">
                  <a14:compatExt spid="_x0000_s118344"/>
                </a:ext>
                <a:ext uri="{FF2B5EF4-FFF2-40B4-BE49-F238E27FC236}">
                  <a16:creationId xmlns:a16="http://schemas.microsoft.com/office/drawing/2014/main" id="{00000000-0008-0000-0000-000048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83</xdr:row>
          <xdr:rowOff>152400</xdr:rowOff>
        </xdr:from>
        <xdr:to>
          <xdr:col>8</xdr:col>
          <xdr:colOff>752475</xdr:colOff>
          <xdr:row>85</xdr:row>
          <xdr:rowOff>0</xdr:rowOff>
        </xdr:to>
        <xdr:sp macro="" textlink="">
          <xdr:nvSpPr>
            <xdr:cNvPr id="118363" name="Check Box 1627" hidden="1">
              <a:extLst>
                <a:ext uri="{63B3BB69-23CF-44E3-9099-C40C66FF867C}">
                  <a14:compatExt spid="_x0000_s118363"/>
                </a:ext>
                <a:ext uri="{FF2B5EF4-FFF2-40B4-BE49-F238E27FC236}">
                  <a16:creationId xmlns:a16="http://schemas.microsoft.com/office/drawing/2014/main" id="{00000000-0008-0000-0000-00005B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84</xdr:row>
          <xdr:rowOff>152400</xdr:rowOff>
        </xdr:from>
        <xdr:to>
          <xdr:col>8</xdr:col>
          <xdr:colOff>752475</xdr:colOff>
          <xdr:row>86</xdr:row>
          <xdr:rowOff>0</xdr:rowOff>
        </xdr:to>
        <xdr:sp macro="" textlink="">
          <xdr:nvSpPr>
            <xdr:cNvPr id="118364" name="Check Box 1628" hidden="1">
              <a:extLst>
                <a:ext uri="{63B3BB69-23CF-44E3-9099-C40C66FF867C}">
                  <a14:compatExt spid="_x0000_s118364"/>
                </a:ext>
                <a:ext uri="{FF2B5EF4-FFF2-40B4-BE49-F238E27FC236}">
                  <a16:creationId xmlns:a16="http://schemas.microsoft.com/office/drawing/2014/main" id="{00000000-0008-0000-0000-00005C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74</xdr:row>
          <xdr:rowOff>133350</xdr:rowOff>
        </xdr:from>
        <xdr:to>
          <xdr:col>9</xdr:col>
          <xdr:colOff>676275</xdr:colOff>
          <xdr:row>76</xdr:row>
          <xdr:rowOff>28575</xdr:rowOff>
        </xdr:to>
        <xdr:sp macro="" textlink="">
          <xdr:nvSpPr>
            <xdr:cNvPr id="118365" name="Check Box 1629" hidden="1">
              <a:extLst>
                <a:ext uri="{63B3BB69-23CF-44E3-9099-C40C66FF867C}">
                  <a14:compatExt spid="_x0000_s118365"/>
                </a:ext>
                <a:ext uri="{FF2B5EF4-FFF2-40B4-BE49-F238E27FC236}">
                  <a16:creationId xmlns:a16="http://schemas.microsoft.com/office/drawing/2014/main" id="{00000000-0008-0000-0000-00005D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75</xdr:row>
          <xdr:rowOff>133350</xdr:rowOff>
        </xdr:from>
        <xdr:to>
          <xdr:col>9</xdr:col>
          <xdr:colOff>676275</xdr:colOff>
          <xdr:row>77</xdr:row>
          <xdr:rowOff>28575</xdr:rowOff>
        </xdr:to>
        <xdr:sp macro="" textlink="">
          <xdr:nvSpPr>
            <xdr:cNvPr id="118366" name="Check Box 1630" hidden="1">
              <a:extLst>
                <a:ext uri="{63B3BB69-23CF-44E3-9099-C40C66FF867C}">
                  <a14:compatExt spid="_x0000_s118366"/>
                </a:ext>
                <a:ext uri="{FF2B5EF4-FFF2-40B4-BE49-F238E27FC236}">
                  <a16:creationId xmlns:a16="http://schemas.microsoft.com/office/drawing/2014/main" id="{00000000-0008-0000-0000-00005E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76</xdr:row>
          <xdr:rowOff>133350</xdr:rowOff>
        </xdr:from>
        <xdr:to>
          <xdr:col>9</xdr:col>
          <xdr:colOff>676275</xdr:colOff>
          <xdr:row>78</xdr:row>
          <xdr:rowOff>28575</xdr:rowOff>
        </xdr:to>
        <xdr:sp macro="" textlink="">
          <xdr:nvSpPr>
            <xdr:cNvPr id="118367" name="Check Box 1631" hidden="1">
              <a:extLst>
                <a:ext uri="{63B3BB69-23CF-44E3-9099-C40C66FF867C}">
                  <a14:compatExt spid="_x0000_s118367"/>
                </a:ext>
                <a:ext uri="{FF2B5EF4-FFF2-40B4-BE49-F238E27FC236}">
                  <a16:creationId xmlns:a16="http://schemas.microsoft.com/office/drawing/2014/main" id="{00000000-0008-0000-0000-00005F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77</xdr:row>
          <xdr:rowOff>133350</xdr:rowOff>
        </xdr:from>
        <xdr:to>
          <xdr:col>9</xdr:col>
          <xdr:colOff>676275</xdr:colOff>
          <xdr:row>79</xdr:row>
          <xdr:rowOff>28575</xdr:rowOff>
        </xdr:to>
        <xdr:sp macro="" textlink="">
          <xdr:nvSpPr>
            <xdr:cNvPr id="118368" name="Check Box 1632" hidden="1">
              <a:extLst>
                <a:ext uri="{63B3BB69-23CF-44E3-9099-C40C66FF867C}">
                  <a14:compatExt spid="_x0000_s118368"/>
                </a:ext>
                <a:ext uri="{FF2B5EF4-FFF2-40B4-BE49-F238E27FC236}">
                  <a16:creationId xmlns:a16="http://schemas.microsoft.com/office/drawing/2014/main" id="{00000000-0008-0000-0000-000060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78</xdr:row>
          <xdr:rowOff>133350</xdr:rowOff>
        </xdr:from>
        <xdr:to>
          <xdr:col>9</xdr:col>
          <xdr:colOff>676275</xdr:colOff>
          <xdr:row>80</xdr:row>
          <xdr:rowOff>28575</xdr:rowOff>
        </xdr:to>
        <xdr:sp macro="" textlink="">
          <xdr:nvSpPr>
            <xdr:cNvPr id="118369" name="Check Box 1633" hidden="1">
              <a:extLst>
                <a:ext uri="{63B3BB69-23CF-44E3-9099-C40C66FF867C}">
                  <a14:compatExt spid="_x0000_s118369"/>
                </a:ext>
                <a:ext uri="{FF2B5EF4-FFF2-40B4-BE49-F238E27FC236}">
                  <a16:creationId xmlns:a16="http://schemas.microsoft.com/office/drawing/2014/main" id="{00000000-0008-0000-0000-000061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79</xdr:row>
          <xdr:rowOff>133350</xdr:rowOff>
        </xdr:from>
        <xdr:to>
          <xdr:col>9</xdr:col>
          <xdr:colOff>676275</xdr:colOff>
          <xdr:row>81</xdr:row>
          <xdr:rowOff>28575</xdr:rowOff>
        </xdr:to>
        <xdr:sp macro="" textlink="">
          <xdr:nvSpPr>
            <xdr:cNvPr id="118370" name="Check Box 1634" hidden="1">
              <a:extLst>
                <a:ext uri="{63B3BB69-23CF-44E3-9099-C40C66FF867C}">
                  <a14:compatExt spid="_x0000_s118370"/>
                </a:ext>
                <a:ext uri="{FF2B5EF4-FFF2-40B4-BE49-F238E27FC236}">
                  <a16:creationId xmlns:a16="http://schemas.microsoft.com/office/drawing/2014/main" id="{00000000-0008-0000-0000-000062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80</xdr:row>
          <xdr:rowOff>133350</xdr:rowOff>
        </xdr:from>
        <xdr:to>
          <xdr:col>9</xdr:col>
          <xdr:colOff>676275</xdr:colOff>
          <xdr:row>82</xdr:row>
          <xdr:rowOff>28575</xdr:rowOff>
        </xdr:to>
        <xdr:sp macro="" textlink="">
          <xdr:nvSpPr>
            <xdr:cNvPr id="118371" name="Check Box 1635" hidden="1">
              <a:extLst>
                <a:ext uri="{63B3BB69-23CF-44E3-9099-C40C66FF867C}">
                  <a14:compatExt spid="_x0000_s118371"/>
                </a:ext>
                <a:ext uri="{FF2B5EF4-FFF2-40B4-BE49-F238E27FC236}">
                  <a16:creationId xmlns:a16="http://schemas.microsoft.com/office/drawing/2014/main" id="{00000000-0008-0000-0000-000063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81</xdr:row>
          <xdr:rowOff>133350</xdr:rowOff>
        </xdr:from>
        <xdr:to>
          <xdr:col>9</xdr:col>
          <xdr:colOff>676275</xdr:colOff>
          <xdr:row>83</xdr:row>
          <xdr:rowOff>28575</xdr:rowOff>
        </xdr:to>
        <xdr:sp macro="" textlink="">
          <xdr:nvSpPr>
            <xdr:cNvPr id="118372" name="Check Box 1636" hidden="1">
              <a:extLst>
                <a:ext uri="{63B3BB69-23CF-44E3-9099-C40C66FF867C}">
                  <a14:compatExt spid="_x0000_s118372"/>
                </a:ext>
                <a:ext uri="{FF2B5EF4-FFF2-40B4-BE49-F238E27FC236}">
                  <a16:creationId xmlns:a16="http://schemas.microsoft.com/office/drawing/2014/main" id="{00000000-0008-0000-0000-000064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82</xdr:row>
          <xdr:rowOff>133350</xdr:rowOff>
        </xdr:from>
        <xdr:to>
          <xdr:col>9</xdr:col>
          <xdr:colOff>676275</xdr:colOff>
          <xdr:row>84</xdr:row>
          <xdr:rowOff>28575</xdr:rowOff>
        </xdr:to>
        <xdr:sp macro="" textlink="">
          <xdr:nvSpPr>
            <xdr:cNvPr id="118373" name="Check Box 1637" hidden="1">
              <a:extLst>
                <a:ext uri="{63B3BB69-23CF-44E3-9099-C40C66FF867C}">
                  <a14:compatExt spid="_x0000_s118373"/>
                </a:ext>
                <a:ext uri="{FF2B5EF4-FFF2-40B4-BE49-F238E27FC236}">
                  <a16:creationId xmlns:a16="http://schemas.microsoft.com/office/drawing/2014/main" id="{00000000-0008-0000-0000-000065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83</xdr:row>
          <xdr:rowOff>133350</xdr:rowOff>
        </xdr:from>
        <xdr:to>
          <xdr:col>9</xdr:col>
          <xdr:colOff>676275</xdr:colOff>
          <xdr:row>85</xdr:row>
          <xdr:rowOff>28575</xdr:rowOff>
        </xdr:to>
        <xdr:sp macro="" textlink="">
          <xdr:nvSpPr>
            <xdr:cNvPr id="118374" name="Check Box 1638" hidden="1">
              <a:extLst>
                <a:ext uri="{63B3BB69-23CF-44E3-9099-C40C66FF867C}">
                  <a14:compatExt spid="_x0000_s118374"/>
                </a:ext>
                <a:ext uri="{FF2B5EF4-FFF2-40B4-BE49-F238E27FC236}">
                  <a16:creationId xmlns:a16="http://schemas.microsoft.com/office/drawing/2014/main" id="{00000000-0008-0000-0000-000066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84</xdr:row>
          <xdr:rowOff>133350</xdr:rowOff>
        </xdr:from>
        <xdr:to>
          <xdr:col>9</xdr:col>
          <xdr:colOff>676275</xdr:colOff>
          <xdr:row>86</xdr:row>
          <xdr:rowOff>28575</xdr:rowOff>
        </xdr:to>
        <xdr:sp macro="" textlink="">
          <xdr:nvSpPr>
            <xdr:cNvPr id="118375" name="Check Box 1639" hidden="1">
              <a:extLst>
                <a:ext uri="{63B3BB69-23CF-44E3-9099-C40C66FF867C}">
                  <a14:compatExt spid="_x0000_s118375"/>
                </a:ext>
                <a:ext uri="{FF2B5EF4-FFF2-40B4-BE49-F238E27FC236}">
                  <a16:creationId xmlns:a16="http://schemas.microsoft.com/office/drawing/2014/main" id="{00000000-0008-0000-0000-000067C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22</xdr:row>
      <xdr:rowOff>148590</xdr:rowOff>
    </xdr:from>
    <xdr:to>
      <xdr:col>14</xdr:col>
      <xdr:colOff>19050</xdr:colOff>
      <xdr:row>61</xdr:row>
      <xdr:rowOff>7620</xdr:rowOff>
    </xdr:to>
    <xdr:graphicFrame macro="">
      <xdr:nvGraphicFramePr>
        <xdr:cNvPr id="118584" name="Diagramm 1">
          <a:extLst>
            <a:ext uri="{FF2B5EF4-FFF2-40B4-BE49-F238E27FC236}">
              <a16:creationId xmlns:a16="http://schemas.microsoft.com/office/drawing/2014/main" id="{00000000-0008-0000-0000-000038CF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862260</xdr:colOff>
      <xdr:row>23</xdr:row>
      <xdr:rowOff>171</xdr:rowOff>
    </xdr:from>
    <xdr:to>
      <xdr:col>13</xdr:col>
      <xdr:colOff>1052761</xdr:colOff>
      <xdr:row>24</xdr:row>
      <xdr:rowOff>106736</xdr:rowOff>
    </xdr:to>
    <xdr:sp macro="" textlink="">
      <xdr:nvSpPr>
        <xdr:cNvPr id="45" name="Textfeld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 bwMode="auto">
        <a:xfrm>
          <a:off x="7952843" y="3377043"/>
          <a:ext cx="1147862" cy="270686"/>
        </a:xfrm>
        <a:prstGeom prst="rect">
          <a:avLst/>
        </a:prstGeom>
        <a:solidFill>
          <a:srgbClr val="95BC1A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>
              <a:solidFill>
                <a:sysClr val="windowText" lastClr="000000"/>
              </a:solidFill>
              <a:latin typeface="Tahoma" pitchFamily="34" charset="0"/>
              <a:cs typeface="Tahoma" pitchFamily="34" charset="0"/>
            </a:rPr>
            <a:t>+</a:t>
          </a:r>
          <a:r>
            <a:rPr lang="de-DE" sz="1000" b="0">
              <a:solidFill>
                <a:sysClr val="windowText" lastClr="000000"/>
              </a:solidFill>
              <a:latin typeface="Tahoma" pitchFamily="34" charset="0"/>
              <a:cs typeface="Tahoma" pitchFamily="34" charset="0"/>
            </a:rPr>
            <a:t> Stärke</a:t>
          </a:r>
        </a:p>
      </xdr:txBody>
    </xdr:sp>
    <xdr:clientData/>
  </xdr:twoCellAnchor>
  <xdr:twoCellAnchor>
    <xdr:from>
      <xdr:col>9</xdr:col>
      <xdr:colOff>495085</xdr:colOff>
      <xdr:row>23</xdr:row>
      <xdr:rowOff>273</xdr:rowOff>
    </xdr:from>
    <xdr:to>
      <xdr:col>11</xdr:col>
      <xdr:colOff>763170</xdr:colOff>
      <xdr:row>24</xdr:row>
      <xdr:rowOff>106825</xdr:rowOff>
    </xdr:to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 bwMode="auto">
        <a:xfrm>
          <a:off x="5679629" y="3377318"/>
          <a:ext cx="1126415" cy="270500"/>
        </a:xfrm>
        <a:prstGeom prst="rect">
          <a:avLst/>
        </a:prstGeom>
        <a:solidFill>
          <a:srgbClr val="F3AA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>
              <a:solidFill>
                <a:schemeClr val="dk1"/>
              </a:solidFill>
              <a:effectLst/>
              <a:latin typeface="Tahoma" pitchFamily="34" charset="0"/>
              <a:ea typeface="+mn-ea"/>
              <a:cs typeface="Tahoma" pitchFamily="34" charset="0"/>
            </a:rPr>
            <a:t>- </a:t>
          </a:r>
          <a:r>
            <a:rPr lang="de-DE" sz="1000" b="0">
              <a:solidFill>
                <a:schemeClr val="dk1"/>
              </a:solidFill>
              <a:effectLst/>
              <a:latin typeface="Tahoma" pitchFamily="34" charset="0"/>
              <a:ea typeface="+mn-ea"/>
              <a:cs typeface="Tahoma" pitchFamily="34" charset="0"/>
            </a:rPr>
            <a:t>Schwäche</a:t>
          </a:r>
          <a:endParaRPr lang="de-DE" sz="1000" b="0">
            <a:solidFill>
              <a:sysClr val="windowText" lastClr="000000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9</xdr:col>
      <xdr:colOff>472497</xdr:colOff>
      <xdr:row>25</xdr:row>
      <xdr:rowOff>102870</xdr:rowOff>
    </xdr:from>
    <xdr:to>
      <xdr:col>11</xdr:col>
      <xdr:colOff>763194</xdr:colOff>
      <xdr:row>59</xdr:row>
      <xdr:rowOff>70604</xdr:rowOff>
    </xdr:to>
    <xdr:sp macro="" textlink="">
      <xdr:nvSpPr>
        <xdr:cNvPr id="47" name="Rechteck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657041" y="3804112"/>
          <a:ext cx="1149003" cy="4773529"/>
        </a:xfrm>
        <a:prstGeom prst="rect">
          <a:avLst/>
        </a:prstGeom>
        <a:solidFill>
          <a:srgbClr val="F3AA0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>
    <xdr:from>
      <xdr:col>12</xdr:col>
      <xdr:colOff>855385</xdr:colOff>
      <xdr:row>25</xdr:row>
      <xdr:rowOff>102870</xdr:rowOff>
    </xdr:from>
    <xdr:to>
      <xdr:col>13</xdr:col>
      <xdr:colOff>1057101</xdr:colOff>
      <xdr:row>59</xdr:row>
      <xdr:rowOff>69460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945968" y="3804112"/>
          <a:ext cx="1159066" cy="4772385"/>
        </a:xfrm>
        <a:prstGeom prst="rect">
          <a:avLst/>
        </a:prstGeom>
        <a:solidFill>
          <a:srgbClr val="92D050">
            <a:alpha val="4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CH"/>
        </a:p>
      </xdr:txBody>
    </xdr:sp>
    <xdr:clientData/>
  </xdr:twoCellAnchor>
  <xdr:twoCellAnchor editAs="oneCell">
    <xdr:from>
      <xdr:col>13</xdr:col>
      <xdr:colOff>468630</xdr:colOff>
      <xdr:row>5</xdr:row>
      <xdr:rowOff>91440</xdr:rowOff>
    </xdr:from>
    <xdr:to>
      <xdr:col>13</xdr:col>
      <xdr:colOff>704850</xdr:colOff>
      <xdr:row>7</xdr:row>
      <xdr:rowOff>7620</xdr:rowOff>
    </xdr:to>
    <xdr:pic>
      <xdr:nvPicPr>
        <xdr:cNvPr id="118589" name="Picture 2" hidden="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DC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963930"/>
          <a:ext cx="2362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175260</xdr:colOff>
      <xdr:row>5</xdr:row>
      <xdr:rowOff>83820</xdr:rowOff>
    </xdr:from>
    <xdr:to>
      <xdr:col>13</xdr:col>
      <xdr:colOff>419100</xdr:colOff>
      <xdr:row>7</xdr:row>
      <xdr:rowOff>7620</xdr:rowOff>
    </xdr:to>
    <xdr:pic>
      <xdr:nvPicPr>
        <xdr:cNvPr id="118590" name="Picture 2" hidden="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EC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680" y="956310"/>
          <a:ext cx="24384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723900</xdr:colOff>
      <xdr:row>5</xdr:row>
      <xdr:rowOff>91440</xdr:rowOff>
    </xdr:from>
    <xdr:to>
      <xdr:col>13</xdr:col>
      <xdr:colOff>979170</xdr:colOff>
      <xdr:row>7</xdr:row>
      <xdr:rowOff>7620</xdr:rowOff>
    </xdr:to>
    <xdr:pic>
      <xdr:nvPicPr>
        <xdr:cNvPr id="118591" name="Picture 2" hidden="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3FC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7320" y="963930"/>
          <a:ext cx="25527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derentry.wu.de.db.com/PortfolioBuilder/PoT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derentry.wu.de.db.com/OrderNew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Signal Report"/>
      <sheetName val="Model Order Page"/>
      <sheetName val="RI"/>
      <sheetName val="PE"/>
      <sheetName val="OrderNew"/>
      <sheetName val="OrderNewSD"/>
      <sheetName val="Blockorder"/>
      <sheetName val="Universal"/>
      <sheetName val="CRTS Order Report"/>
      <sheetName val="CRTS Order Page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NewSD"/>
    </sheetNames>
    <sheetDataSet>
      <sheetData sheetId="0">
        <row r="4">
          <cell r="H4" t="str">
            <v>Currency</v>
          </cell>
          <cell r="J4" t="str">
            <v>Amount</v>
          </cell>
          <cell r="M4" t="str">
            <v>Security</v>
          </cell>
        </row>
        <row r="5">
          <cell r="A5" t="str">
            <v>Fonds</v>
          </cell>
          <cell r="B5" t="str">
            <v>AccountNr.</v>
          </cell>
          <cell r="C5" t="str">
            <v>CURR.</v>
          </cell>
          <cell r="D5" t="str">
            <v>AMOUNT</v>
          </cell>
          <cell r="E5" t="str">
            <v>PRICE</v>
          </cell>
          <cell r="F5" t="str">
            <v>VAL.</v>
          </cell>
        </row>
        <row r="8">
          <cell r="H8" t="str">
            <v>Limit</v>
          </cell>
          <cell r="J8" t="str">
            <v>Account No.</v>
          </cell>
          <cell r="M8" t="str">
            <v>Account Code</v>
          </cell>
        </row>
        <row r="12">
          <cell r="H12" t="str">
            <v>Broker/City</v>
          </cell>
          <cell r="M12" t="str">
            <v>Contact</v>
          </cell>
        </row>
        <row r="16">
          <cell r="H16" t="str">
            <v>Trade Date</v>
          </cell>
          <cell r="J16" t="str">
            <v>Settlement Date</v>
          </cell>
          <cell r="M16" t="str">
            <v>Exchange</v>
          </cell>
        </row>
        <row r="20">
          <cell r="H20" t="str">
            <v>Special Instructions</v>
          </cell>
        </row>
        <row r="28">
          <cell r="H28" t="str">
            <v>Executed</v>
          </cell>
          <cell r="M28" t="str">
            <v>Price</v>
          </cell>
        </row>
        <row r="34">
          <cell r="H34" t="str">
            <v>datenerfaßt</v>
          </cell>
          <cell r="J34" t="str">
            <v>geprüft</v>
          </cell>
          <cell r="L34" t="str">
            <v>Portfolio Manager</v>
          </cell>
          <cell r="N34" t="str">
            <v>Händler</v>
          </cell>
          <cell r="P34" t="str">
            <v>GZ Leitung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>
    <pageSetUpPr fitToPage="1"/>
  </sheetPr>
  <dimension ref="A2:W126"/>
  <sheetViews>
    <sheetView tabSelected="1" topLeftCell="A7" zoomScaleNormal="100" workbookViewId="0">
      <selection activeCell="F37" sqref="F36:F37"/>
    </sheetView>
  </sheetViews>
  <sheetFormatPr baseColWidth="10" defaultColWidth="11.42578125" defaultRowHeight="12.75" x14ac:dyDescent="0.2"/>
  <cols>
    <col min="1" max="1" width="1.28515625" style="1" customWidth="1"/>
    <col min="2" max="2" width="4.42578125" style="1" customWidth="1"/>
    <col min="3" max="3" width="34.28515625" style="1" customWidth="1"/>
    <col min="4" max="5" width="3.42578125" style="1" customWidth="1"/>
    <col min="6" max="6" width="11.42578125" style="1" customWidth="1"/>
    <col min="7" max="7" width="3.5703125" style="1" customWidth="1"/>
    <col min="8" max="8" width="3.140625" style="1" customWidth="1"/>
    <col min="9" max="9" width="13" style="1" customWidth="1"/>
    <col min="10" max="10" width="11.42578125" style="1"/>
    <col min="11" max="11" width="1.5703125" style="1" customWidth="1"/>
    <col min="12" max="12" width="15.7109375" style="1" bestFit="1" customWidth="1"/>
    <col min="13" max="13" width="14.42578125" style="1" customWidth="1"/>
    <col min="14" max="14" width="17.5703125" style="1" customWidth="1"/>
    <col min="15" max="15" width="1.42578125" style="1" customWidth="1"/>
    <col min="16" max="17" width="11.42578125" style="1"/>
    <col min="18" max="18" width="10.7109375" style="1" customWidth="1"/>
    <col min="19" max="19" width="14.7109375" style="1" customWidth="1"/>
    <col min="20" max="16384" width="11.42578125" style="1"/>
  </cols>
  <sheetData>
    <row r="2" spans="2:14" ht="19.5" x14ac:dyDescent="0.25">
      <c r="B2" s="2" t="s">
        <v>3</v>
      </c>
    </row>
    <row r="5" spans="2:14" x14ac:dyDescent="0.2">
      <c r="B5" s="3" t="s">
        <v>54</v>
      </c>
    </row>
    <row r="6" spans="2:14" x14ac:dyDescent="0.2">
      <c r="B6" s="1" t="s">
        <v>55</v>
      </c>
      <c r="E6" s="86"/>
      <c r="L6" s="69"/>
    </row>
    <row r="7" spans="2:14" x14ac:dyDescent="0.2">
      <c r="B7" s="1" t="s">
        <v>56</v>
      </c>
      <c r="L7" s="42"/>
      <c r="M7" s="8"/>
      <c r="N7" s="8"/>
    </row>
    <row r="8" spans="2:14" x14ac:dyDescent="0.2">
      <c r="B8" s="1" t="s">
        <v>58</v>
      </c>
      <c r="L8" s="43"/>
      <c r="M8" s="8"/>
      <c r="N8" s="8"/>
    </row>
    <row r="9" spans="2:14" x14ac:dyDescent="0.2">
      <c r="B9" s="1" t="s">
        <v>57</v>
      </c>
      <c r="L9" s="43"/>
      <c r="M9" s="8"/>
      <c r="N9" s="8"/>
    </row>
    <row r="10" spans="2:14" x14ac:dyDescent="0.2">
      <c r="L10" s="43"/>
      <c r="M10" s="8"/>
      <c r="N10" s="8"/>
    </row>
    <row r="11" spans="2:14" x14ac:dyDescent="0.2">
      <c r="B11" s="1" t="s">
        <v>59</v>
      </c>
      <c r="L11" s="43"/>
      <c r="M11" s="8"/>
      <c r="N11" s="8"/>
    </row>
    <row r="12" spans="2:14" x14ac:dyDescent="0.2">
      <c r="L12" s="43"/>
      <c r="M12" s="8"/>
      <c r="N12" s="8"/>
    </row>
    <row r="13" spans="2:14" s="8" customFormat="1" x14ac:dyDescent="0.2">
      <c r="B13" s="18" t="s">
        <v>2</v>
      </c>
      <c r="C13" s="18"/>
      <c r="G13" s="7"/>
      <c r="H13" s="7"/>
      <c r="I13" s="7"/>
      <c r="J13" s="7"/>
      <c r="K13" s="7"/>
      <c r="L13" s="43"/>
    </row>
    <row r="14" spans="2:14" s="8" customFormat="1" x14ac:dyDescent="0.2">
      <c r="G14" s="7"/>
      <c r="H14" s="7"/>
      <c r="I14" s="7"/>
      <c r="J14" s="7"/>
      <c r="K14" s="7"/>
    </row>
    <row r="15" spans="2:14" s="8" customFormat="1" x14ac:dyDescent="0.2">
      <c r="G15" s="7"/>
      <c r="H15" s="7"/>
      <c r="I15" s="7"/>
      <c r="J15" s="7"/>
      <c r="K15" s="7"/>
    </row>
    <row r="16" spans="2:14" s="8" customFormat="1" x14ac:dyDescent="0.2">
      <c r="G16" s="7"/>
      <c r="H16" s="7"/>
      <c r="I16" s="7"/>
      <c r="J16" s="7"/>
      <c r="K16" s="7"/>
    </row>
    <row r="17" spans="1:11" s="8" customFormat="1" ht="15" x14ac:dyDescent="0.2">
      <c r="B17" s="24" t="s">
        <v>4</v>
      </c>
      <c r="G17" s="7"/>
      <c r="H17" s="7"/>
      <c r="I17" s="7"/>
      <c r="J17" s="7"/>
      <c r="K17" s="7"/>
    </row>
    <row r="18" spans="1:11" x14ac:dyDescent="0.2">
      <c r="B18" s="1" t="s">
        <v>60</v>
      </c>
    </row>
    <row r="19" spans="1:11" x14ac:dyDescent="0.2">
      <c r="B19" s="1" t="s">
        <v>61</v>
      </c>
    </row>
    <row r="20" spans="1:11" ht="4.5" customHeight="1" x14ac:dyDescent="0.2">
      <c r="F20" s="3"/>
      <c r="G20" s="9"/>
      <c r="H20" s="9"/>
      <c r="I20" s="7"/>
      <c r="J20" s="3"/>
      <c r="K20" s="3"/>
    </row>
    <row r="21" spans="1:11" x14ac:dyDescent="0.2">
      <c r="B21" s="18" t="s">
        <v>68</v>
      </c>
      <c r="C21" s="18"/>
      <c r="D21" s="18"/>
      <c r="E21" s="18"/>
      <c r="F21" s="18"/>
      <c r="G21" s="34"/>
      <c r="H21" s="34"/>
      <c r="I21" s="34"/>
      <c r="J21" s="34"/>
      <c r="K21" s="34"/>
    </row>
    <row r="22" spans="1:11" x14ac:dyDescent="0.2">
      <c r="B22" s="87" t="s">
        <v>72</v>
      </c>
      <c r="C22" s="18"/>
      <c r="D22" s="18"/>
      <c r="E22" s="18"/>
      <c r="F22" s="18"/>
      <c r="G22" s="34"/>
      <c r="H22" s="34"/>
      <c r="I22" s="34"/>
      <c r="J22" s="34"/>
      <c r="K22" s="34"/>
    </row>
    <row r="23" spans="1:11" s="8" customFormat="1" x14ac:dyDescent="0.2">
      <c r="G23" s="7"/>
      <c r="H23" s="7"/>
      <c r="I23" s="7"/>
      <c r="J23" s="7"/>
      <c r="K23" s="7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8" customFormat="1" x14ac:dyDescent="0.2">
      <c r="A25" s="7"/>
      <c r="B25" s="19" t="s">
        <v>0</v>
      </c>
      <c r="C25" s="20"/>
      <c r="D25" s="7"/>
      <c r="E25" s="7"/>
      <c r="F25" s="10"/>
      <c r="G25" s="7"/>
      <c r="H25" s="7"/>
      <c r="I25" s="7"/>
      <c r="J25" s="7"/>
      <c r="K25" s="7"/>
    </row>
    <row r="26" spans="1:11" s="8" customFormat="1" x14ac:dyDescent="0.2">
      <c r="A26" s="7"/>
      <c r="B26" s="21" t="s">
        <v>1</v>
      </c>
      <c r="C26" s="22"/>
      <c r="D26" s="13"/>
      <c r="E26" s="13"/>
      <c r="F26" s="10"/>
      <c r="G26" s="7"/>
      <c r="H26" s="7"/>
      <c r="I26" s="7"/>
      <c r="J26" s="7"/>
      <c r="K26" s="7"/>
    </row>
    <row r="27" spans="1:11" s="8" customFormat="1" x14ac:dyDescent="0.2">
      <c r="A27" s="30"/>
      <c r="B27" s="4"/>
      <c r="C27" s="13"/>
      <c r="D27" s="14"/>
      <c r="E27" s="16"/>
      <c r="F27" s="60"/>
      <c r="G27" s="7"/>
      <c r="H27" s="7"/>
      <c r="I27" s="7"/>
      <c r="J27" s="7"/>
      <c r="K27" s="7"/>
    </row>
    <row r="28" spans="1:11" s="8" customFormat="1" x14ac:dyDescent="0.2">
      <c r="A28" s="30"/>
      <c r="B28" s="4" t="s">
        <v>18</v>
      </c>
      <c r="C28" s="13"/>
      <c r="D28" s="14"/>
      <c r="E28" s="16"/>
      <c r="F28" s="68" t="s">
        <v>20</v>
      </c>
      <c r="G28" s="7"/>
      <c r="H28" s="7"/>
      <c r="I28" s="7"/>
      <c r="J28" s="7"/>
      <c r="K28" s="7"/>
    </row>
    <row r="29" spans="1:11" s="8" customFormat="1" x14ac:dyDescent="0.2">
      <c r="A29" s="62">
        <f>F29+0.00001</f>
        <v>9.0000099999999996</v>
      </c>
      <c r="B29" s="7"/>
      <c r="C29" s="17" t="s">
        <v>28</v>
      </c>
      <c r="D29" s="14"/>
      <c r="E29" s="16">
        <v>1</v>
      </c>
      <c r="F29" s="58">
        <v>9</v>
      </c>
      <c r="G29" s="7"/>
      <c r="H29" s="7"/>
      <c r="I29" s="7"/>
      <c r="J29" s="7"/>
      <c r="K29" s="7"/>
    </row>
    <row r="30" spans="1:11" s="8" customFormat="1" x14ac:dyDescent="0.2">
      <c r="A30" s="62">
        <f>F30+0.00002</f>
        <v>7.0000200000000001</v>
      </c>
      <c r="B30" s="7"/>
      <c r="C30" s="17" t="s">
        <v>29</v>
      </c>
      <c r="D30" s="14"/>
      <c r="E30" s="16">
        <f>E29+1.03</f>
        <v>2.0300000000000002</v>
      </c>
      <c r="F30" s="58">
        <v>7</v>
      </c>
      <c r="G30" s="7"/>
      <c r="H30" s="7"/>
      <c r="I30" s="7"/>
      <c r="J30" s="7"/>
      <c r="K30" s="7"/>
    </row>
    <row r="31" spans="1:11" s="8" customFormat="1" x14ac:dyDescent="0.2">
      <c r="A31" s="62">
        <f>F31+0.00003</f>
        <v>7.0000299999999998</v>
      </c>
      <c r="B31" s="7"/>
      <c r="C31" s="17" t="s">
        <v>30</v>
      </c>
      <c r="D31" s="14"/>
      <c r="E31" s="16">
        <f t="shared" ref="E31:E58" si="0">E30+1.03</f>
        <v>3.0600000000000005</v>
      </c>
      <c r="F31" s="58">
        <v>7</v>
      </c>
      <c r="G31" s="7"/>
      <c r="H31" s="7"/>
      <c r="I31" s="7"/>
      <c r="J31" s="7"/>
      <c r="K31" s="7"/>
    </row>
    <row r="32" spans="1:11" s="8" customFormat="1" x14ac:dyDescent="0.2">
      <c r="A32" s="62"/>
      <c r="B32" s="7"/>
      <c r="C32" s="17" t="s">
        <v>69</v>
      </c>
      <c r="D32" s="14"/>
      <c r="E32" s="16">
        <f t="shared" si="0"/>
        <v>4.0900000000000007</v>
      </c>
      <c r="F32" s="58">
        <v>5</v>
      </c>
      <c r="G32" s="7"/>
      <c r="H32" s="7"/>
      <c r="I32" s="7"/>
      <c r="J32" s="7"/>
      <c r="K32" s="7"/>
    </row>
    <row r="33" spans="1:11" s="8" customFormat="1" x14ac:dyDescent="0.2">
      <c r="A33" s="62">
        <f>F33+0.00004</f>
        <v>8.0000400000000003</v>
      </c>
      <c r="B33" s="7"/>
      <c r="C33" s="17" t="s">
        <v>79</v>
      </c>
      <c r="D33" s="14"/>
      <c r="E33" s="16">
        <f t="shared" si="0"/>
        <v>5.120000000000001</v>
      </c>
      <c r="F33" s="58">
        <v>8</v>
      </c>
      <c r="G33" s="7"/>
      <c r="H33" s="7"/>
      <c r="I33" s="9"/>
      <c r="J33" s="7"/>
      <c r="K33" s="7"/>
    </row>
    <row r="34" spans="1:11" s="8" customFormat="1" x14ac:dyDescent="0.2">
      <c r="A34" s="30"/>
      <c r="B34" s="4" t="s">
        <v>27</v>
      </c>
      <c r="C34" s="13"/>
      <c r="D34" s="14"/>
      <c r="E34" s="16">
        <f t="shared" si="0"/>
        <v>6.1500000000000012</v>
      </c>
      <c r="F34" s="59"/>
      <c r="G34" s="7"/>
      <c r="H34" s="7"/>
      <c r="I34" s="7"/>
      <c r="J34" s="7"/>
      <c r="K34" s="7"/>
    </row>
    <row r="35" spans="1:11" s="8" customFormat="1" x14ac:dyDescent="0.2">
      <c r="A35" s="62">
        <f>F35+0.00005</f>
        <v>6.0000499999999999</v>
      </c>
      <c r="B35" s="7"/>
      <c r="C35" s="17" t="s">
        <v>34</v>
      </c>
      <c r="D35" s="13"/>
      <c r="E35" s="16">
        <f t="shared" si="0"/>
        <v>7.1800000000000015</v>
      </c>
      <c r="F35" s="58">
        <v>6</v>
      </c>
      <c r="G35" s="7"/>
      <c r="H35" s="7"/>
      <c r="I35" s="9"/>
      <c r="J35" s="7"/>
      <c r="K35" s="7"/>
    </row>
    <row r="36" spans="1:11" s="7" customFormat="1" x14ac:dyDescent="0.2">
      <c r="A36" s="62">
        <f>F36+0.00006</f>
        <v>6.0000600000000004</v>
      </c>
      <c r="C36" s="17" t="s">
        <v>35</v>
      </c>
      <c r="D36" s="14"/>
      <c r="E36" s="16">
        <f t="shared" si="0"/>
        <v>8.2100000000000009</v>
      </c>
      <c r="F36" s="58">
        <v>6</v>
      </c>
    </row>
    <row r="37" spans="1:11" s="7" customFormat="1" x14ac:dyDescent="0.2">
      <c r="A37" s="62"/>
      <c r="C37" s="17" t="s">
        <v>70</v>
      </c>
      <c r="D37" s="14"/>
      <c r="E37" s="16">
        <f t="shared" si="0"/>
        <v>9.24</v>
      </c>
      <c r="F37" s="58">
        <v>7</v>
      </c>
    </row>
    <row r="38" spans="1:11" s="7" customFormat="1" x14ac:dyDescent="0.2">
      <c r="A38" s="62"/>
      <c r="C38" s="17" t="s">
        <v>71</v>
      </c>
      <c r="D38" s="14"/>
      <c r="E38" s="16">
        <f t="shared" si="0"/>
        <v>10.27</v>
      </c>
      <c r="F38" s="58">
        <v>3</v>
      </c>
    </row>
    <row r="39" spans="1:11" s="8" customFormat="1" x14ac:dyDescent="0.2">
      <c r="A39" s="62">
        <f>F39+0.00007</f>
        <v>3.00007</v>
      </c>
      <c r="B39" s="7"/>
      <c r="C39" s="17" t="s">
        <v>17</v>
      </c>
      <c r="D39" s="13"/>
      <c r="E39" s="16">
        <f t="shared" si="0"/>
        <v>11.299999999999999</v>
      </c>
      <c r="F39" s="58">
        <v>3</v>
      </c>
      <c r="G39" s="7"/>
      <c r="H39" s="7"/>
      <c r="I39" s="7"/>
      <c r="J39" s="7"/>
      <c r="K39" s="7"/>
    </row>
    <row r="40" spans="1:11" s="8" customFormat="1" x14ac:dyDescent="0.2">
      <c r="A40" s="30"/>
      <c r="B40" s="4" t="s">
        <v>26</v>
      </c>
      <c r="C40" s="13"/>
      <c r="D40" s="13"/>
      <c r="E40" s="16">
        <f t="shared" si="0"/>
        <v>12.329999999999998</v>
      </c>
      <c r="F40" s="59"/>
      <c r="G40" s="7"/>
      <c r="H40" s="7"/>
      <c r="I40" s="7"/>
      <c r="J40" s="7"/>
      <c r="K40" s="7"/>
    </row>
    <row r="41" spans="1:11" s="8" customFormat="1" x14ac:dyDescent="0.2">
      <c r="A41" s="62">
        <f>F41+0.00008</f>
        <v>8.0000800000000005</v>
      </c>
      <c r="B41" s="7"/>
      <c r="C41" s="17" t="s">
        <v>48</v>
      </c>
      <c r="D41" s="14"/>
      <c r="E41" s="16">
        <f t="shared" si="0"/>
        <v>13.359999999999998</v>
      </c>
      <c r="F41" s="58">
        <v>8</v>
      </c>
      <c r="G41" s="7"/>
      <c r="H41" s="7"/>
      <c r="I41" s="7"/>
      <c r="J41" s="7"/>
      <c r="K41" s="7"/>
    </row>
    <row r="42" spans="1:11" s="8" customFormat="1" x14ac:dyDescent="0.2">
      <c r="A42" s="62">
        <f>F42+0.00009</f>
        <v>7.0000900000000001</v>
      </c>
      <c r="B42" s="7"/>
      <c r="C42" s="23" t="s">
        <v>49</v>
      </c>
      <c r="D42" s="13"/>
      <c r="E42" s="16">
        <f t="shared" si="0"/>
        <v>14.389999999999997</v>
      </c>
      <c r="F42" s="58">
        <v>7</v>
      </c>
      <c r="G42" s="7"/>
      <c r="H42" s="7"/>
      <c r="I42" s="7"/>
      <c r="J42" s="7"/>
      <c r="K42" s="7"/>
    </row>
    <row r="43" spans="1:11" s="8" customFormat="1" x14ac:dyDescent="0.2">
      <c r="A43" s="62">
        <f>F43+0.0001</f>
        <v>5.0000999999999998</v>
      </c>
      <c r="B43" s="7"/>
      <c r="C43" s="23" t="s">
        <v>50</v>
      </c>
      <c r="D43" s="14"/>
      <c r="E43" s="16">
        <f t="shared" si="0"/>
        <v>15.419999999999996</v>
      </c>
      <c r="F43" s="58">
        <v>5</v>
      </c>
      <c r="G43" s="7"/>
      <c r="H43" s="7"/>
      <c r="I43" s="7"/>
      <c r="J43" s="7"/>
      <c r="K43" s="7"/>
    </row>
    <row r="44" spans="1:11" s="8" customFormat="1" x14ac:dyDescent="0.2">
      <c r="A44" s="62">
        <f>F44+0.00011</f>
        <v>8.0001099999999994</v>
      </c>
      <c r="B44" s="7"/>
      <c r="C44" s="23" t="s">
        <v>51</v>
      </c>
      <c r="D44" s="13"/>
      <c r="E44" s="16">
        <f t="shared" si="0"/>
        <v>16.449999999999996</v>
      </c>
      <c r="F44" s="58">
        <v>8</v>
      </c>
      <c r="G44" s="7"/>
      <c r="H44" s="7"/>
      <c r="I44" s="7"/>
      <c r="J44" s="7"/>
      <c r="K44" s="7"/>
    </row>
    <row r="45" spans="1:11" s="8" customFormat="1" x14ac:dyDescent="0.2">
      <c r="A45" s="62">
        <f>F45+0.00012</f>
        <v>8.0001200000000008</v>
      </c>
      <c r="B45" s="7"/>
      <c r="C45" s="23" t="s">
        <v>52</v>
      </c>
      <c r="D45" s="13"/>
      <c r="E45" s="16">
        <f t="shared" si="0"/>
        <v>17.479999999999997</v>
      </c>
      <c r="F45" s="58">
        <v>8</v>
      </c>
      <c r="G45" s="7"/>
      <c r="H45" s="7"/>
      <c r="I45" s="7"/>
      <c r="J45" s="7"/>
      <c r="K45" s="7"/>
    </row>
    <row r="46" spans="1:11" s="8" customFormat="1" x14ac:dyDescent="0.2">
      <c r="A46" s="62">
        <f>F46+0.00013</f>
        <v>6.0001300000000004</v>
      </c>
      <c r="B46" s="7"/>
      <c r="C46" s="17" t="s">
        <v>53</v>
      </c>
      <c r="D46" s="13"/>
      <c r="E46" s="16">
        <f t="shared" si="0"/>
        <v>18.509999999999998</v>
      </c>
      <c r="F46" s="58">
        <v>6</v>
      </c>
      <c r="G46" s="7"/>
      <c r="H46" s="7"/>
      <c r="I46" s="7"/>
      <c r="J46" s="7"/>
      <c r="K46" s="7"/>
    </row>
    <row r="47" spans="1:11" s="8" customFormat="1" x14ac:dyDescent="0.2">
      <c r="A47" s="30"/>
      <c r="B47" s="4" t="s">
        <v>62</v>
      </c>
      <c r="C47" s="13"/>
      <c r="D47" s="13"/>
      <c r="E47" s="16">
        <f t="shared" si="0"/>
        <v>19.54</v>
      </c>
      <c r="F47" s="59"/>
      <c r="G47" s="7"/>
      <c r="H47" s="7"/>
      <c r="I47" s="7"/>
      <c r="J47" s="7"/>
      <c r="K47" s="7"/>
    </row>
    <row r="48" spans="1:11" s="8" customFormat="1" x14ac:dyDescent="0.2">
      <c r="A48" s="62">
        <f>F48+0.00014</f>
        <v>7.00014</v>
      </c>
      <c r="B48" s="7"/>
      <c r="C48" s="23" t="s">
        <v>63</v>
      </c>
      <c r="D48" s="14"/>
      <c r="E48" s="16">
        <f t="shared" si="0"/>
        <v>20.57</v>
      </c>
      <c r="F48" s="58">
        <v>7</v>
      </c>
      <c r="G48" s="7"/>
      <c r="H48" s="7"/>
      <c r="I48" s="7"/>
      <c r="J48" s="7"/>
      <c r="K48" s="7"/>
    </row>
    <row r="49" spans="1:23" s="8" customFormat="1" x14ac:dyDescent="0.2">
      <c r="A49" s="62">
        <f>F49+0.00015</f>
        <v>6.0001499999999997</v>
      </c>
      <c r="B49" s="7"/>
      <c r="C49" s="23" t="s">
        <v>64</v>
      </c>
      <c r="D49" s="13"/>
      <c r="E49" s="16">
        <f t="shared" si="0"/>
        <v>21.6</v>
      </c>
      <c r="F49" s="58">
        <v>6</v>
      </c>
      <c r="G49" s="7"/>
      <c r="H49" s="7"/>
      <c r="I49" s="7"/>
      <c r="J49" s="7"/>
      <c r="K49" s="7"/>
    </row>
    <row r="50" spans="1:23" s="8" customFormat="1" x14ac:dyDescent="0.2">
      <c r="A50" s="62">
        <f>F50+0.00016</f>
        <v>3.0001600000000002</v>
      </c>
      <c r="B50" s="7"/>
      <c r="C50" s="23" t="s">
        <v>65</v>
      </c>
      <c r="D50" s="13"/>
      <c r="E50" s="16">
        <f t="shared" si="0"/>
        <v>22.630000000000003</v>
      </c>
      <c r="F50" s="58">
        <v>3</v>
      </c>
      <c r="G50" s="7"/>
      <c r="H50" s="7"/>
      <c r="I50" s="7"/>
      <c r="J50" s="7"/>
      <c r="K50" s="7"/>
    </row>
    <row r="51" spans="1:23" s="8" customFormat="1" x14ac:dyDescent="0.2">
      <c r="A51" s="62"/>
      <c r="B51" s="7"/>
      <c r="C51" s="17" t="s">
        <v>51</v>
      </c>
      <c r="D51" s="13"/>
      <c r="E51" s="16">
        <f t="shared" si="0"/>
        <v>23.660000000000004</v>
      </c>
      <c r="F51" s="58">
        <v>7</v>
      </c>
      <c r="G51" s="7"/>
      <c r="H51" s="7"/>
      <c r="I51" s="7"/>
      <c r="J51" s="7"/>
      <c r="K51" s="7"/>
    </row>
    <row r="52" spans="1:23" s="8" customFormat="1" x14ac:dyDescent="0.2">
      <c r="A52" s="62">
        <f>F52+0.00017</f>
        <v>8.0001700000000007</v>
      </c>
      <c r="B52" s="7"/>
      <c r="C52" s="23" t="s">
        <v>66</v>
      </c>
      <c r="D52" s="13"/>
      <c r="E52" s="16">
        <f t="shared" si="0"/>
        <v>24.690000000000005</v>
      </c>
      <c r="F52" s="58">
        <v>8</v>
      </c>
      <c r="G52" s="7"/>
      <c r="H52" s="7"/>
      <c r="I52" s="7"/>
      <c r="J52" s="7"/>
      <c r="K52" s="7"/>
    </row>
    <row r="53" spans="1:23" s="8" customFormat="1" x14ac:dyDescent="0.2">
      <c r="A53" s="30"/>
      <c r="B53" s="4" t="s">
        <v>31</v>
      </c>
      <c r="C53" s="13"/>
      <c r="D53" s="14"/>
      <c r="E53" s="16">
        <f t="shared" si="0"/>
        <v>25.720000000000006</v>
      </c>
      <c r="F53" s="59"/>
      <c r="G53" s="7"/>
      <c r="H53" s="7"/>
      <c r="I53" s="7"/>
      <c r="J53" s="7"/>
      <c r="K53" s="7"/>
    </row>
    <row r="54" spans="1:23" s="8" customFormat="1" x14ac:dyDescent="0.2">
      <c r="A54" s="62">
        <f>F54+0.00018</f>
        <v>4.0001800000000003</v>
      </c>
      <c r="B54" s="7"/>
      <c r="C54" s="23" t="s">
        <v>46</v>
      </c>
      <c r="D54" s="13"/>
      <c r="E54" s="16">
        <f t="shared" si="0"/>
        <v>26.750000000000007</v>
      </c>
      <c r="F54" s="58">
        <v>4</v>
      </c>
      <c r="G54" s="7"/>
      <c r="H54" s="7"/>
      <c r="I54" s="7"/>
      <c r="J54" s="7"/>
      <c r="K54" s="7"/>
    </row>
    <row r="55" spans="1:23" s="8" customFormat="1" x14ac:dyDescent="0.2">
      <c r="A55" s="62">
        <f>F55+0.00019</f>
        <v>2.0001899999999999</v>
      </c>
      <c r="B55" s="7"/>
      <c r="C55" s="23" t="s">
        <v>32</v>
      </c>
      <c r="D55" s="13"/>
      <c r="E55" s="16">
        <f t="shared" si="0"/>
        <v>27.780000000000008</v>
      </c>
      <c r="F55" s="58">
        <v>2</v>
      </c>
      <c r="G55" s="7"/>
      <c r="H55" s="7"/>
      <c r="I55" s="7"/>
      <c r="J55" s="7"/>
      <c r="K55" s="7"/>
    </row>
    <row r="56" spans="1:23" s="8" customFormat="1" x14ac:dyDescent="0.2">
      <c r="A56" s="62">
        <f>F56+0.0002</f>
        <v>7.0002000000000004</v>
      </c>
      <c r="B56" s="7"/>
      <c r="C56" s="23" t="s">
        <v>33</v>
      </c>
      <c r="D56" s="14"/>
      <c r="E56" s="16">
        <f t="shared" si="0"/>
        <v>28.810000000000009</v>
      </c>
      <c r="F56" s="58">
        <v>7</v>
      </c>
      <c r="G56" s="7"/>
      <c r="H56" s="7"/>
      <c r="I56" s="7"/>
      <c r="J56" s="7"/>
      <c r="K56" s="7"/>
    </row>
    <row r="57" spans="1:23" s="8" customFormat="1" x14ac:dyDescent="0.2">
      <c r="A57" s="62">
        <f>F57+0.00021</f>
        <v>5.00021</v>
      </c>
      <c r="B57" s="7"/>
      <c r="C57" s="23" t="s">
        <v>36</v>
      </c>
      <c r="D57" s="13"/>
      <c r="E57" s="16">
        <f t="shared" si="0"/>
        <v>29.840000000000011</v>
      </c>
      <c r="F57" s="58">
        <v>5</v>
      </c>
      <c r="G57" s="7"/>
      <c r="H57" s="7"/>
      <c r="I57" s="7"/>
      <c r="J57" s="7"/>
      <c r="K57" s="7"/>
    </row>
    <row r="58" spans="1:23" s="8" customFormat="1" x14ac:dyDescent="0.2">
      <c r="A58" s="62">
        <f>F58+0.00022</f>
        <v>5.0002199999999997</v>
      </c>
      <c r="B58" s="7"/>
      <c r="C58" s="17" t="s">
        <v>67</v>
      </c>
      <c r="D58" s="14"/>
      <c r="E58" s="16">
        <f t="shared" si="0"/>
        <v>30.870000000000012</v>
      </c>
      <c r="F58" s="58">
        <v>5</v>
      </c>
      <c r="G58" s="7"/>
      <c r="H58" s="7"/>
      <c r="I58" s="7"/>
      <c r="J58" s="7"/>
      <c r="K58" s="7"/>
    </row>
    <row r="59" spans="1:23" s="8" customFormat="1" x14ac:dyDescent="0.2">
      <c r="G59" s="7"/>
      <c r="H59" s="7"/>
      <c r="I59" s="7"/>
      <c r="J59" s="7"/>
      <c r="K59" s="7"/>
    </row>
    <row r="60" spans="1:23" s="8" customFormat="1" x14ac:dyDescent="0.2">
      <c r="G60" s="7"/>
      <c r="H60" s="7"/>
      <c r="I60" s="7"/>
      <c r="J60" s="7"/>
      <c r="K60" s="7"/>
    </row>
    <row r="61" spans="1:23" x14ac:dyDescent="0.2">
      <c r="A61" s="3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23" x14ac:dyDescent="0.2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3" x14ac:dyDescent="0.2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3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Q64" s="7"/>
      <c r="R64" s="7"/>
      <c r="S64" s="7"/>
      <c r="T64" s="7"/>
      <c r="U64" s="7"/>
      <c r="V64" s="7"/>
      <c r="W64" s="7"/>
    </row>
    <row r="65" spans="2:23" ht="15" x14ac:dyDescent="0.2">
      <c r="B65" s="24" t="s">
        <v>21</v>
      </c>
      <c r="C65" s="3"/>
      <c r="D65" s="3"/>
      <c r="E65" s="3"/>
      <c r="F65" s="3"/>
      <c r="G65" s="3"/>
      <c r="H65" s="3"/>
      <c r="I65" s="3"/>
      <c r="J65" s="3"/>
      <c r="K65" s="3"/>
      <c r="Q65" s="7"/>
      <c r="R65" s="30"/>
      <c r="S65" s="30"/>
      <c r="T65" s="30"/>
      <c r="U65" s="30"/>
      <c r="V65" s="7"/>
      <c r="W65" s="7"/>
    </row>
    <row r="66" spans="2:23" x14ac:dyDescent="0.2">
      <c r="B66" s="3" t="s">
        <v>73</v>
      </c>
      <c r="D66" s="3"/>
      <c r="E66" s="3"/>
      <c r="F66" s="3"/>
      <c r="G66" s="3"/>
      <c r="H66" s="3"/>
      <c r="I66" s="3"/>
      <c r="J66" s="3"/>
      <c r="K66" s="3"/>
    </row>
    <row r="67" spans="2:23" x14ac:dyDescent="0.2">
      <c r="B67" s="3" t="s">
        <v>74</v>
      </c>
      <c r="D67" s="3"/>
      <c r="E67" s="3"/>
      <c r="F67" s="3"/>
      <c r="G67" s="3"/>
      <c r="H67" s="3"/>
      <c r="I67" s="3"/>
      <c r="J67" s="3"/>
      <c r="K67" s="3"/>
    </row>
    <row r="68" spans="2:23" ht="4.5" customHeight="1" x14ac:dyDescent="0.2">
      <c r="F68" s="3"/>
      <c r="G68" s="9"/>
      <c r="H68" s="9"/>
      <c r="I68" s="7"/>
      <c r="J68" s="3"/>
      <c r="K68" s="3"/>
    </row>
    <row r="69" spans="2:23" x14ac:dyDescent="0.2">
      <c r="B69" s="5" t="s">
        <v>78</v>
      </c>
      <c r="C69" s="18"/>
      <c r="D69" s="18"/>
      <c r="E69" s="18"/>
      <c r="F69" s="8"/>
      <c r="G69" s="3"/>
      <c r="H69" s="3"/>
      <c r="I69" s="3"/>
      <c r="J69" s="3"/>
      <c r="K69" s="3"/>
    </row>
    <row r="70" spans="2:23" ht="15" x14ac:dyDescent="0.2">
      <c r="B70" s="24"/>
      <c r="C70" s="3"/>
      <c r="D70" s="3"/>
      <c r="E70" s="3"/>
      <c r="F70" s="3"/>
      <c r="G70" s="3"/>
      <c r="H70" s="3"/>
      <c r="I70" s="3"/>
      <c r="J70" s="3"/>
      <c r="K70" s="3"/>
      <c r="Q70" s="7"/>
      <c r="R70" s="7"/>
      <c r="S70" s="7"/>
      <c r="T70" s="7"/>
      <c r="U70" s="7"/>
      <c r="V70" s="7"/>
      <c r="W70" s="7"/>
    </row>
    <row r="71" spans="2:23" x14ac:dyDescent="0.2">
      <c r="B71" s="3"/>
      <c r="C71" s="19" t="s">
        <v>24</v>
      </c>
      <c r="D71" s="20"/>
      <c r="E71" s="3"/>
      <c r="F71" s="3"/>
      <c r="G71" s="3"/>
      <c r="H71" s="3"/>
      <c r="I71" s="3"/>
      <c r="J71" s="3"/>
      <c r="P71" s="3"/>
      <c r="Q71" s="7"/>
      <c r="R71" s="7"/>
      <c r="S71" s="7"/>
      <c r="T71" s="7"/>
      <c r="U71" s="7"/>
      <c r="V71" s="7"/>
      <c r="W71" s="7"/>
    </row>
    <row r="72" spans="2:23" x14ac:dyDescent="0.2">
      <c r="B72" s="3"/>
      <c r="C72" s="21" t="s">
        <v>22</v>
      </c>
      <c r="D72" s="22"/>
      <c r="G72" s="3"/>
      <c r="H72" s="3"/>
      <c r="J72" s="3"/>
      <c r="K72" s="3"/>
      <c r="L72" s="33"/>
      <c r="M72" s="33"/>
      <c r="N72" s="33"/>
      <c r="O72" s="27"/>
      <c r="P72" s="27"/>
      <c r="Q72" s="30"/>
      <c r="R72" s="30"/>
      <c r="S72" s="30"/>
      <c r="T72" s="30"/>
      <c r="U72" s="30"/>
      <c r="V72" s="7"/>
      <c r="W72" s="7"/>
    </row>
    <row r="73" spans="2:23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27"/>
      <c r="M73" s="27"/>
      <c r="N73" s="27"/>
      <c r="O73" s="27"/>
      <c r="P73" s="33"/>
      <c r="Q73" s="30"/>
      <c r="R73" s="30"/>
      <c r="S73" s="30"/>
      <c r="T73" s="30"/>
      <c r="U73" s="30"/>
      <c r="V73" s="7"/>
      <c r="W73" s="7"/>
    </row>
    <row r="74" spans="2:23" x14ac:dyDescent="0.2">
      <c r="B74" s="33"/>
      <c r="C74" s="25" t="s">
        <v>9</v>
      </c>
      <c r="D74" s="26"/>
      <c r="E74" s="26"/>
      <c r="F74" s="65" t="s">
        <v>19</v>
      </c>
      <c r="G74" s="26"/>
      <c r="H74" s="26"/>
      <c r="I74" s="63" t="s">
        <v>7</v>
      </c>
      <c r="J74" s="64" t="s">
        <v>8</v>
      </c>
      <c r="K74" s="3"/>
      <c r="L74" s="40" t="s">
        <v>7</v>
      </c>
      <c r="M74" s="40" t="s">
        <v>8</v>
      </c>
      <c r="N74" s="41" t="s">
        <v>7</v>
      </c>
      <c r="O74" s="40" t="s">
        <v>8</v>
      </c>
      <c r="P74" s="33"/>
      <c r="Q74" s="27"/>
      <c r="R74" s="27" t="s">
        <v>7</v>
      </c>
      <c r="S74" s="30"/>
      <c r="T74" s="30"/>
      <c r="U74" s="30"/>
      <c r="V74" s="7"/>
      <c r="W74" s="7"/>
    </row>
    <row r="75" spans="2:23" x14ac:dyDescent="0.2">
      <c r="B75" s="33">
        <v>1</v>
      </c>
      <c r="C75" s="38" t="s">
        <v>37</v>
      </c>
      <c r="D75" s="7"/>
      <c r="E75" s="3"/>
      <c r="F75" s="66">
        <v>6</v>
      </c>
      <c r="G75" s="3"/>
      <c r="H75" s="7"/>
      <c r="I75" s="3"/>
      <c r="J75" s="12"/>
      <c r="K75" s="3"/>
      <c r="L75" s="40" t="b">
        <v>1</v>
      </c>
      <c r="M75" s="41" t="b">
        <v>0</v>
      </c>
      <c r="N75" s="41">
        <f t="shared" ref="N75:N86" si="1">IF(L75=TRUE,F75+(B75/10000),"")</f>
        <v>6.0000999999999998</v>
      </c>
      <c r="O75" s="40" t="str">
        <f t="shared" ref="O75:O86" si="2">IF(M75=TRUE,(F75*-1)-(B75/1000),"")</f>
        <v/>
      </c>
      <c r="P75" s="33"/>
      <c r="Q75" s="27">
        <v>1</v>
      </c>
      <c r="R75" s="27">
        <f>LARGE(N75:N86,Q75)</f>
        <v>7.0006000000000004</v>
      </c>
      <c r="S75" s="27" t="str">
        <f>INDEX($C$75:$C$86,MATCH(R75,$N$75:$N$86,FALSE))</f>
        <v>Thema "Wohnraum"</v>
      </c>
      <c r="T75" s="27"/>
      <c r="U75" s="27"/>
    </row>
    <row r="76" spans="2:23" x14ac:dyDescent="0.2">
      <c r="B76" s="33">
        <v>2</v>
      </c>
      <c r="C76" s="38" t="s">
        <v>38</v>
      </c>
      <c r="D76" s="7"/>
      <c r="E76" s="3"/>
      <c r="F76" s="66">
        <v>7</v>
      </c>
      <c r="G76" s="3"/>
      <c r="H76" s="7"/>
      <c r="I76" s="3"/>
      <c r="J76" s="12"/>
      <c r="K76" s="3"/>
      <c r="L76" s="41" t="b">
        <v>0</v>
      </c>
      <c r="M76" s="41" t="b">
        <v>1</v>
      </c>
      <c r="N76" s="41" t="str">
        <f t="shared" si="1"/>
        <v/>
      </c>
      <c r="O76" s="40">
        <f t="shared" si="2"/>
        <v>-7.0019999999999998</v>
      </c>
      <c r="P76" s="33"/>
      <c r="Q76" s="27">
        <v>2</v>
      </c>
      <c r="R76" s="27">
        <f>LARGE(N75:N86,Q76)</f>
        <v>6.0007000000000001</v>
      </c>
      <c r="S76" s="27" t="str">
        <f>INDEX($C$75:$C$86,MATCH(R76,$N$75:$N$86,FALSE))</f>
        <v>Thema "Verkehr"</v>
      </c>
      <c r="T76" s="27"/>
      <c r="U76" s="27"/>
    </row>
    <row r="77" spans="2:23" x14ac:dyDescent="0.2">
      <c r="B77" s="33">
        <v>3</v>
      </c>
      <c r="C77" s="38" t="s">
        <v>39</v>
      </c>
      <c r="D77" s="7"/>
      <c r="E77" s="3"/>
      <c r="F77" s="66">
        <v>6</v>
      </c>
      <c r="G77" s="3"/>
      <c r="H77" s="7"/>
      <c r="I77" s="3"/>
      <c r="J77" s="12"/>
      <c r="K77" s="3"/>
      <c r="L77" s="41" t="b">
        <v>1</v>
      </c>
      <c r="M77" s="41" t="b">
        <v>0</v>
      </c>
      <c r="N77" s="41">
        <f t="shared" si="1"/>
        <v>6.0003000000000002</v>
      </c>
      <c r="O77" s="40" t="str">
        <f t="shared" si="2"/>
        <v/>
      </c>
      <c r="P77" s="27"/>
      <c r="Q77" s="27">
        <v>3</v>
      </c>
      <c r="R77" s="27">
        <f>LARGE(N75:N86,Q77)</f>
        <v>6.0003000000000002</v>
      </c>
      <c r="S77" s="27" t="str">
        <f>INDEX($C$75:$C$86,MATCH(R77,$N$75:$N$86,FALSE))</f>
        <v>Basismobilisierung</v>
      </c>
      <c r="T77" s="27"/>
      <c r="U77" s="27"/>
    </row>
    <row r="78" spans="2:23" x14ac:dyDescent="0.2">
      <c r="B78" s="33">
        <v>4</v>
      </c>
      <c r="C78" s="38" t="s">
        <v>40</v>
      </c>
      <c r="D78" s="7"/>
      <c r="E78" s="3"/>
      <c r="F78" s="66">
        <v>5</v>
      </c>
      <c r="G78" s="3"/>
      <c r="H78" s="7"/>
      <c r="I78" s="3"/>
      <c r="J78" s="12"/>
      <c r="K78" s="3"/>
      <c r="L78" s="41" t="b">
        <v>0</v>
      </c>
      <c r="M78" s="41" t="b">
        <v>1</v>
      </c>
      <c r="N78" s="41" t="str">
        <f t="shared" si="1"/>
        <v/>
      </c>
      <c r="O78" s="40">
        <f t="shared" si="2"/>
        <v>-5.0039999999999996</v>
      </c>
      <c r="P78" s="33"/>
      <c r="Q78" s="27"/>
      <c r="R78" s="27"/>
      <c r="S78" s="27"/>
      <c r="T78" s="27"/>
      <c r="U78" s="27"/>
    </row>
    <row r="79" spans="2:23" x14ac:dyDescent="0.2">
      <c r="B79" s="33">
        <v>5</v>
      </c>
      <c r="C79" s="38" t="s">
        <v>41</v>
      </c>
      <c r="D79" s="7"/>
      <c r="E79" s="3"/>
      <c r="F79" s="66">
        <v>5</v>
      </c>
      <c r="G79" s="3"/>
      <c r="H79" s="7"/>
      <c r="I79" s="3"/>
      <c r="J79" s="12"/>
      <c r="K79" s="3"/>
      <c r="L79" s="41" t="b">
        <v>1</v>
      </c>
      <c r="M79" s="41" t="b">
        <v>0</v>
      </c>
      <c r="N79" s="41">
        <f t="shared" si="1"/>
        <v>5.0004999999999997</v>
      </c>
      <c r="O79" s="40" t="str">
        <f t="shared" si="2"/>
        <v/>
      </c>
      <c r="P79" s="27"/>
      <c r="Q79" s="27"/>
      <c r="R79" s="27"/>
      <c r="S79" s="27"/>
      <c r="T79" s="27"/>
      <c r="U79" s="27"/>
    </row>
    <row r="80" spans="2:23" x14ac:dyDescent="0.2">
      <c r="B80" s="33">
        <v>6</v>
      </c>
      <c r="C80" s="38" t="s">
        <v>42</v>
      </c>
      <c r="D80" s="7"/>
      <c r="E80" s="3"/>
      <c r="F80" s="66">
        <v>7</v>
      </c>
      <c r="G80" s="3"/>
      <c r="H80" s="7"/>
      <c r="I80" s="3"/>
      <c r="J80" s="12"/>
      <c r="K80" s="3"/>
      <c r="L80" s="41" t="b">
        <v>1</v>
      </c>
      <c r="M80" s="41" t="b">
        <v>0</v>
      </c>
      <c r="N80" s="41">
        <f t="shared" si="1"/>
        <v>7.0006000000000004</v>
      </c>
      <c r="O80" s="40" t="str">
        <f t="shared" si="2"/>
        <v/>
      </c>
      <c r="P80" s="27"/>
      <c r="Q80" s="27"/>
      <c r="R80" s="27" t="s">
        <v>8</v>
      </c>
      <c r="S80" s="27"/>
      <c r="T80" s="27"/>
      <c r="U80" s="27"/>
    </row>
    <row r="81" spans="2:21" x14ac:dyDescent="0.2">
      <c r="B81" s="33">
        <v>7</v>
      </c>
      <c r="C81" s="38" t="s">
        <v>43</v>
      </c>
      <c r="D81" s="7"/>
      <c r="E81" s="3"/>
      <c r="F81" s="66">
        <v>6</v>
      </c>
      <c r="G81" s="3"/>
      <c r="H81" s="7"/>
      <c r="I81" s="3"/>
      <c r="J81" s="12"/>
      <c r="K81" s="3"/>
      <c r="L81" s="41" t="b">
        <v>1</v>
      </c>
      <c r="M81" s="41" t="b">
        <v>0</v>
      </c>
      <c r="N81" s="41">
        <f t="shared" si="1"/>
        <v>6.0007000000000001</v>
      </c>
      <c r="O81" s="40" t="str">
        <f t="shared" si="2"/>
        <v/>
      </c>
      <c r="P81" s="33"/>
      <c r="Q81" s="27">
        <v>1</v>
      </c>
      <c r="R81" s="27">
        <f>SMALL($O$75:$O$86,Q81)</f>
        <v>-7.0110000000000001</v>
      </c>
      <c r="S81" s="27" t="str">
        <f>INDEX($C$75:$C$86,MATCH(R81,$O$75:$O$86,FALSE))</f>
        <v>Bürgerlicher Schulterschluss</v>
      </c>
      <c r="T81" s="27"/>
      <c r="U81" s="27"/>
    </row>
    <row r="82" spans="2:21" x14ac:dyDescent="0.2">
      <c r="B82" s="33">
        <v>8</v>
      </c>
      <c r="C82" s="38" t="s">
        <v>44</v>
      </c>
      <c r="D82" s="7"/>
      <c r="E82" s="3"/>
      <c r="F82" s="66">
        <v>5</v>
      </c>
      <c r="G82" s="3"/>
      <c r="H82" s="7"/>
      <c r="I82" s="3"/>
      <c r="J82" s="12"/>
      <c r="K82" s="3"/>
      <c r="L82" s="41" t="b">
        <v>0</v>
      </c>
      <c r="M82" s="41" t="b">
        <v>1</v>
      </c>
      <c r="N82" s="41" t="str">
        <f t="shared" si="1"/>
        <v/>
      </c>
      <c r="O82" s="40">
        <f t="shared" si="2"/>
        <v>-5.008</v>
      </c>
      <c r="P82" s="33"/>
      <c r="Q82" s="27">
        <v>2</v>
      </c>
      <c r="R82" s="27">
        <f>SMALL($O$75:$O$86,Q82)</f>
        <v>-7.0019999999999998</v>
      </c>
      <c r="S82" s="27" t="str">
        <f>INDEX($C$75:$C$86,MATCH(R82,$O$75:$O$86,FALSE))</f>
        <v>Bürgerliche Medienlandschaft</v>
      </c>
      <c r="T82" s="27"/>
      <c r="U82" s="27"/>
    </row>
    <row r="83" spans="2:21" x14ac:dyDescent="0.2">
      <c r="B83" s="33">
        <v>9</v>
      </c>
      <c r="C83" s="38" t="s">
        <v>45</v>
      </c>
      <c r="D83" s="7"/>
      <c r="E83" s="3"/>
      <c r="F83" s="66">
        <v>5</v>
      </c>
      <c r="G83" s="3"/>
      <c r="H83" s="7"/>
      <c r="I83" s="3"/>
      <c r="J83" s="12"/>
      <c r="K83" s="3"/>
      <c r="L83" s="41" t="b">
        <v>0</v>
      </c>
      <c r="M83" s="41" t="b">
        <v>1</v>
      </c>
      <c r="N83" s="41" t="str">
        <f t="shared" si="1"/>
        <v/>
      </c>
      <c r="O83" s="40">
        <f t="shared" si="2"/>
        <v>-5.0090000000000003</v>
      </c>
      <c r="P83" s="33"/>
      <c r="Q83" s="27">
        <v>3</v>
      </c>
      <c r="R83" s="27">
        <f>SMALL($O$75:$O$86,Q83)</f>
        <v>-6.01</v>
      </c>
      <c r="S83" s="27" t="str">
        <f>INDEX($C$75:$C$86,MATCH(R83,$O$75:$O$86,FALSE))</f>
        <v>Finanzielle Situation Gemeinde</v>
      </c>
      <c r="T83" s="27"/>
      <c r="U83" s="27"/>
    </row>
    <row r="84" spans="2:21" x14ac:dyDescent="0.2">
      <c r="B84" s="33">
        <v>10</v>
      </c>
      <c r="C84" s="38" t="s">
        <v>75</v>
      </c>
      <c r="D84" s="7"/>
      <c r="E84" s="3"/>
      <c r="F84" s="66">
        <v>6</v>
      </c>
      <c r="G84" s="3"/>
      <c r="H84" s="7"/>
      <c r="I84" s="3"/>
      <c r="J84" s="12"/>
      <c r="K84" s="3"/>
      <c r="L84" s="41" t="b">
        <v>0</v>
      </c>
      <c r="M84" s="41" t="b">
        <v>1</v>
      </c>
      <c r="N84" s="41" t="str">
        <f t="shared" si="1"/>
        <v/>
      </c>
      <c r="O84" s="40">
        <f t="shared" si="2"/>
        <v>-6.01</v>
      </c>
      <c r="P84" s="33"/>
      <c r="Q84" s="27"/>
      <c r="R84" s="27"/>
      <c r="S84" s="27"/>
      <c r="T84" s="27"/>
      <c r="U84" s="27"/>
    </row>
    <row r="85" spans="2:21" x14ac:dyDescent="0.2">
      <c r="B85" s="33">
        <v>11</v>
      </c>
      <c r="C85" s="38" t="s">
        <v>47</v>
      </c>
      <c r="D85" s="7"/>
      <c r="E85" s="3"/>
      <c r="F85" s="66">
        <v>7</v>
      </c>
      <c r="G85" s="3"/>
      <c r="H85" s="7"/>
      <c r="I85" s="3"/>
      <c r="J85" s="12"/>
      <c r="K85" s="3"/>
      <c r="L85" s="41" t="b">
        <v>0</v>
      </c>
      <c r="M85" s="41" t="b">
        <v>1</v>
      </c>
      <c r="N85" s="41" t="str">
        <f t="shared" si="1"/>
        <v/>
      </c>
      <c r="O85" s="40">
        <f t="shared" si="2"/>
        <v>-7.0110000000000001</v>
      </c>
      <c r="P85" s="33"/>
      <c r="Q85" s="27"/>
      <c r="R85" s="27"/>
      <c r="S85" s="27"/>
      <c r="T85" s="27"/>
      <c r="U85" s="27"/>
    </row>
    <row r="86" spans="2:21" x14ac:dyDescent="0.2">
      <c r="B86" s="33">
        <v>12</v>
      </c>
      <c r="C86" s="39"/>
      <c r="D86" s="32"/>
      <c r="E86" s="6"/>
      <c r="F86" s="67"/>
      <c r="G86" s="6"/>
      <c r="H86" s="32"/>
      <c r="I86" s="6"/>
      <c r="J86" s="15"/>
      <c r="K86" s="3"/>
      <c r="L86" s="41" t="b">
        <v>0</v>
      </c>
      <c r="M86" s="41" t="b">
        <v>0</v>
      </c>
      <c r="N86" s="41" t="str">
        <f t="shared" si="1"/>
        <v/>
      </c>
      <c r="O86" s="40" t="str">
        <f t="shared" si="2"/>
        <v/>
      </c>
      <c r="P86" s="27"/>
      <c r="Q86" s="27"/>
      <c r="R86" s="27"/>
      <c r="S86" s="27"/>
      <c r="T86" s="27"/>
      <c r="U86" s="27"/>
    </row>
    <row r="87" spans="2:2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27"/>
      <c r="M87" s="27"/>
      <c r="N87" s="27"/>
      <c r="O87" s="27"/>
      <c r="P87" s="33"/>
      <c r="Q87" s="27"/>
      <c r="R87" s="27"/>
      <c r="S87" s="27"/>
      <c r="T87" s="27"/>
      <c r="U87" s="27"/>
    </row>
    <row r="88" spans="2:21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2:21" ht="15" x14ac:dyDescent="0.2">
      <c r="B89" s="24" t="s">
        <v>23</v>
      </c>
      <c r="C89" s="3"/>
      <c r="D89" s="3"/>
      <c r="E89" s="3"/>
      <c r="F89" s="3"/>
      <c r="G89" s="3"/>
      <c r="H89" s="3"/>
      <c r="I89" s="3"/>
      <c r="J89" s="3"/>
      <c r="K89" s="3"/>
    </row>
    <row r="90" spans="2:21" x14ac:dyDescent="0.2">
      <c r="B90" s="3" t="s">
        <v>76</v>
      </c>
      <c r="D90" s="3"/>
      <c r="E90" s="3"/>
      <c r="F90" s="3"/>
      <c r="G90" s="3"/>
      <c r="H90" s="3"/>
      <c r="I90" s="3"/>
      <c r="J90" s="3"/>
      <c r="K90" s="3"/>
    </row>
    <row r="91" spans="2:21" x14ac:dyDescent="0.2">
      <c r="B91" s="3" t="s">
        <v>77</v>
      </c>
      <c r="D91" s="3"/>
      <c r="E91" s="3"/>
      <c r="F91" s="3"/>
      <c r="G91" s="3"/>
      <c r="H91" s="3"/>
      <c r="I91" s="3"/>
      <c r="J91" s="3"/>
      <c r="K91" s="3"/>
    </row>
    <row r="92" spans="2:21" ht="4.5" customHeight="1" x14ac:dyDescent="0.2">
      <c r="F92" s="3"/>
      <c r="G92" s="9"/>
      <c r="H92" s="9"/>
      <c r="I92" s="7"/>
      <c r="J92" s="3"/>
      <c r="K92" s="3"/>
    </row>
    <row r="93" spans="2:21" x14ac:dyDescent="0.2">
      <c r="B93" s="5" t="s">
        <v>78</v>
      </c>
      <c r="C93" s="18"/>
      <c r="D93" s="18"/>
      <c r="E93" s="18"/>
      <c r="F93" s="8"/>
      <c r="G93" s="3"/>
      <c r="H93" s="3"/>
      <c r="I93" s="3"/>
      <c r="J93" s="3"/>
      <c r="K93" s="3"/>
    </row>
    <row r="94" spans="2:21" x14ac:dyDescent="0.2">
      <c r="B94" s="61"/>
      <c r="C94" s="3"/>
      <c r="D94" s="3"/>
      <c r="F94" s="3"/>
      <c r="G94" s="3"/>
      <c r="H94" s="3"/>
      <c r="I94" s="3"/>
      <c r="J94" s="3"/>
      <c r="K94" s="3"/>
      <c r="Q94" s="3"/>
      <c r="R94" s="3"/>
    </row>
    <row r="95" spans="2:21" ht="15" x14ac:dyDescent="0.2">
      <c r="B95" s="27"/>
      <c r="C95" s="74" t="s">
        <v>11</v>
      </c>
      <c r="D95" s="70"/>
      <c r="E95" s="71" t="s">
        <v>13</v>
      </c>
      <c r="F95" s="72"/>
      <c r="G95" s="72"/>
      <c r="H95" s="72"/>
      <c r="I95" s="72"/>
      <c r="J95" s="71" t="s">
        <v>14</v>
      </c>
      <c r="K95" s="72"/>
      <c r="L95" s="48"/>
      <c r="M95" s="71" t="s">
        <v>15</v>
      </c>
      <c r="N95" s="73"/>
      <c r="Q95" s="3"/>
      <c r="R95" s="3"/>
    </row>
    <row r="96" spans="2:21" x14ac:dyDescent="0.2">
      <c r="B96" s="27"/>
      <c r="C96" s="11"/>
      <c r="D96" s="3"/>
      <c r="E96" s="80" t="str">
        <f>S75</f>
        <v>Thema "Wohnraum"</v>
      </c>
      <c r="F96" s="81"/>
      <c r="G96" s="81"/>
      <c r="H96" s="81"/>
      <c r="I96" s="81"/>
      <c r="J96" s="80" t="str">
        <f>S76</f>
        <v>Thema "Verkehr"</v>
      </c>
      <c r="K96" s="81"/>
      <c r="L96" s="81"/>
      <c r="M96" s="80" t="str">
        <f>S77</f>
        <v>Basismobilisierung</v>
      </c>
      <c r="N96" s="82"/>
      <c r="P96" s="27"/>
      <c r="Q96" s="33"/>
      <c r="R96" s="33"/>
    </row>
    <row r="97" spans="2:18" x14ac:dyDescent="0.2">
      <c r="B97" s="27"/>
      <c r="C97" s="47" t="s">
        <v>5</v>
      </c>
      <c r="D97" s="49"/>
      <c r="E97" s="11"/>
      <c r="F97" s="3"/>
      <c r="G97" s="3"/>
      <c r="H97" s="3"/>
      <c r="I97" s="3"/>
      <c r="J97" s="11"/>
      <c r="K97" s="3"/>
      <c r="L97" s="3"/>
      <c r="M97" s="11"/>
      <c r="N97" s="12"/>
      <c r="P97" s="27"/>
      <c r="Q97" s="33"/>
      <c r="R97" s="33"/>
    </row>
    <row r="98" spans="2:18" x14ac:dyDescent="0.2">
      <c r="B98" s="33">
        <f>LARGE($A$29:$A$58,Q98)</f>
        <v>9.0000099999999996</v>
      </c>
      <c r="C98" s="28" t="str">
        <f>INDEX($C$29:$C$58,MATCH(B98,$A$29:$A$58,FALSE))</f>
        <v>Kandis (Quantität)</v>
      </c>
      <c r="D98" s="31"/>
      <c r="E98" s="39"/>
      <c r="F98" s="36"/>
      <c r="G98" s="36"/>
      <c r="H98" s="36"/>
      <c r="I98" s="36"/>
      <c r="J98" s="39"/>
      <c r="K98" s="36"/>
      <c r="L98" s="36"/>
      <c r="M98" s="39"/>
      <c r="N98" s="37"/>
      <c r="P98" s="27"/>
      <c r="Q98" s="30">
        <v>1</v>
      </c>
      <c r="R98" s="33"/>
    </row>
    <row r="99" spans="2:18" x14ac:dyDescent="0.2">
      <c r="B99" s="33">
        <f>LARGE($A$29:$A$58,Q99)</f>
        <v>8.0001700000000007</v>
      </c>
      <c r="C99" s="28" t="str">
        <f>INDEX($C$29:$C$58,MATCH(B99,$A$29:$A$58,FALSE))</f>
        <v>Umweltschutz</v>
      </c>
      <c r="D99" s="50"/>
      <c r="E99" s="51"/>
      <c r="F99" s="52"/>
      <c r="G99" s="52"/>
      <c r="H99" s="52"/>
      <c r="I99" s="52"/>
      <c r="J99" s="51"/>
      <c r="K99" s="52"/>
      <c r="L99" s="52"/>
      <c r="M99" s="51"/>
      <c r="N99" s="53"/>
      <c r="P99" s="27"/>
      <c r="Q99" s="30">
        <v>2</v>
      </c>
      <c r="R99" s="33"/>
    </row>
    <row r="100" spans="2:18" x14ac:dyDescent="0.2">
      <c r="B100" s="33">
        <f>LARGE($A$29:$A$58,Q100)</f>
        <v>8.0001200000000008</v>
      </c>
      <c r="C100" s="28" t="str">
        <f>INDEX($C$29:$C$58,MATCH(B100,$A$29:$A$58,FALSE))</f>
        <v>öff. Finanzen</v>
      </c>
      <c r="D100" s="50"/>
      <c r="E100" s="51"/>
      <c r="F100" s="52"/>
      <c r="G100" s="52"/>
      <c r="H100" s="52"/>
      <c r="I100" s="52"/>
      <c r="J100" s="51"/>
      <c r="K100" s="52"/>
      <c r="L100" s="52"/>
      <c r="M100" s="51"/>
      <c r="N100" s="53"/>
      <c r="P100" s="27"/>
      <c r="Q100" s="30">
        <v>3</v>
      </c>
      <c r="R100" s="33"/>
    </row>
    <row r="101" spans="2:18" x14ac:dyDescent="0.2">
      <c r="B101" s="33">
        <f>LARGE($A$29:$A$58,Q101)</f>
        <v>8.0001099999999994</v>
      </c>
      <c r="C101" s="28" t="str">
        <f>INDEX($C$29:$C$58,MATCH(B101,$A$29:$A$58,FALSE))</f>
        <v>Soziales</v>
      </c>
      <c r="D101" s="54"/>
      <c r="E101" s="51"/>
      <c r="F101" s="52"/>
      <c r="G101" s="52"/>
      <c r="H101" s="52"/>
      <c r="I101" s="52"/>
      <c r="J101" s="51"/>
      <c r="K101" s="52"/>
      <c r="L101" s="52"/>
      <c r="M101" s="51"/>
      <c r="N101" s="53"/>
      <c r="P101" s="27"/>
      <c r="Q101" s="30">
        <v>4</v>
      </c>
      <c r="R101" s="33"/>
    </row>
    <row r="102" spans="2:18" x14ac:dyDescent="0.2">
      <c r="B102" s="33">
        <f>LARGE($A$29:$A$58,Q102)</f>
        <v>8.0000800000000005</v>
      </c>
      <c r="C102" s="28" t="str">
        <f>INDEX($C$29:$C$58,MATCH(B102,$A$29:$A$58,FALSE))</f>
        <v>Wohnraum</v>
      </c>
      <c r="D102" s="31"/>
      <c r="E102" s="39"/>
      <c r="F102" s="36"/>
      <c r="G102" s="36"/>
      <c r="H102" s="36"/>
      <c r="I102" s="36"/>
      <c r="J102" s="39"/>
      <c r="K102" s="36"/>
      <c r="L102" s="36"/>
      <c r="M102" s="39"/>
      <c r="N102" s="37"/>
      <c r="P102" s="27"/>
      <c r="Q102" s="30">
        <v>5</v>
      </c>
      <c r="R102" s="33"/>
    </row>
    <row r="103" spans="2:18" x14ac:dyDescent="0.2">
      <c r="B103" s="27"/>
      <c r="C103" s="11"/>
      <c r="D103" s="3"/>
      <c r="E103" s="11"/>
      <c r="F103" s="3"/>
      <c r="G103" s="3"/>
      <c r="H103" s="3"/>
      <c r="I103" s="3"/>
      <c r="J103" s="11"/>
      <c r="K103" s="3"/>
      <c r="L103" s="3"/>
      <c r="M103" s="11"/>
      <c r="N103" s="12"/>
      <c r="P103" s="27"/>
      <c r="Q103" s="30"/>
      <c r="R103" s="33"/>
    </row>
    <row r="104" spans="2:18" x14ac:dyDescent="0.2">
      <c r="B104" s="27"/>
      <c r="C104" s="47" t="s">
        <v>6</v>
      </c>
      <c r="D104" s="49"/>
      <c r="E104" s="11"/>
      <c r="F104" s="3"/>
      <c r="G104" s="3"/>
      <c r="H104" s="3"/>
      <c r="I104" s="3"/>
      <c r="J104" s="11"/>
      <c r="K104" s="3"/>
      <c r="L104" s="3"/>
      <c r="M104" s="11"/>
      <c r="N104" s="12"/>
      <c r="P104" s="27"/>
      <c r="Q104" s="30"/>
      <c r="R104" s="33"/>
    </row>
    <row r="105" spans="2:18" x14ac:dyDescent="0.2">
      <c r="B105" s="33">
        <f>SMALL($A$29:$A$58,Q105)</f>
        <v>2.0001899999999999</v>
      </c>
      <c r="C105" s="28" t="str">
        <f>INDEX($C$29:$C$58,MATCH(B105,$A$29:$A$58,FALSE))</f>
        <v>Internetseite</v>
      </c>
      <c r="D105" s="31"/>
      <c r="E105" s="39"/>
      <c r="F105" s="36"/>
      <c r="G105" s="36"/>
      <c r="H105" s="36"/>
      <c r="I105" s="36"/>
      <c r="J105" s="39"/>
      <c r="K105" s="36"/>
      <c r="L105" s="36"/>
      <c r="M105" s="39"/>
      <c r="N105" s="37"/>
      <c r="P105" s="27"/>
      <c r="Q105" s="30">
        <v>1</v>
      </c>
      <c r="R105" s="33"/>
    </row>
    <row r="106" spans="2:18" x14ac:dyDescent="0.2">
      <c r="B106" s="33">
        <f>SMALL($A$29:$A$58,Q106)</f>
        <v>3.00007</v>
      </c>
      <c r="C106" s="28" t="str">
        <f>INDEX($C$29:$C$58,MATCH(B106,$A$29:$A$58,FALSE))</f>
        <v>Finanzen</v>
      </c>
      <c r="D106" s="50"/>
      <c r="E106" s="51"/>
      <c r="F106" s="52"/>
      <c r="G106" s="52"/>
      <c r="H106" s="52"/>
      <c r="I106" s="52"/>
      <c r="J106" s="51"/>
      <c r="K106" s="52"/>
      <c r="L106" s="52"/>
      <c r="M106" s="51"/>
      <c r="N106" s="53"/>
      <c r="P106" s="27"/>
      <c r="Q106" s="30">
        <v>2</v>
      </c>
      <c r="R106" s="33"/>
    </row>
    <row r="107" spans="2:18" x14ac:dyDescent="0.2">
      <c r="B107" s="33">
        <f>SMALL($A$29:$A$58,Q107)</f>
        <v>3.0001600000000002</v>
      </c>
      <c r="C107" s="28" t="str">
        <f>INDEX($C$29:$C$58,MATCH(B107,$A$29:$A$58,FALSE))</f>
        <v>Verkehrsverbände</v>
      </c>
      <c r="D107" s="50"/>
      <c r="E107" s="51"/>
      <c r="F107" s="52"/>
      <c r="G107" s="52"/>
      <c r="H107" s="52"/>
      <c r="I107" s="52"/>
      <c r="J107" s="51"/>
      <c r="K107" s="52"/>
      <c r="L107" s="52"/>
      <c r="M107" s="51"/>
      <c r="N107" s="53"/>
      <c r="P107" s="27"/>
      <c r="Q107" s="30">
        <v>3</v>
      </c>
      <c r="R107" s="33"/>
    </row>
    <row r="108" spans="2:18" x14ac:dyDescent="0.2">
      <c r="B108" s="33">
        <f>SMALL($A$29:$A$58,Q108)</f>
        <v>4.0001800000000003</v>
      </c>
      <c r="C108" s="28" t="str">
        <f>INDEX($C$29:$C$58,MATCH(B108,$A$29:$A$58,FALSE))</f>
        <v>Medienarbeit</v>
      </c>
      <c r="D108" s="54"/>
      <c r="E108" s="51"/>
      <c r="F108" s="52"/>
      <c r="G108" s="52"/>
      <c r="H108" s="52"/>
      <c r="I108" s="52"/>
      <c r="J108" s="51"/>
      <c r="K108" s="52"/>
      <c r="L108" s="52"/>
      <c r="M108" s="51"/>
      <c r="N108" s="53"/>
      <c r="P108" s="27"/>
      <c r="Q108" s="30">
        <v>4</v>
      </c>
      <c r="R108" s="33"/>
    </row>
    <row r="109" spans="2:18" x14ac:dyDescent="0.2">
      <c r="B109" s="33">
        <f>SMALL($A$29:$A$58,Q109)</f>
        <v>5.0000999999999998</v>
      </c>
      <c r="C109" s="28" t="str">
        <f>INDEX($C$29:$C$58,MATCH(B109,$A$29:$A$58,FALSE))</f>
        <v>Wirtschaft</v>
      </c>
      <c r="D109" s="6"/>
      <c r="E109" s="39"/>
      <c r="F109" s="36"/>
      <c r="G109" s="36"/>
      <c r="H109" s="36"/>
      <c r="I109" s="36"/>
      <c r="J109" s="39"/>
      <c r="K109" s="36"/>
      <c r="L109" s="36"/>
      <c r="M109" s="39"/>
      <c r="N109" s="37"/>
      <c r="P109" s="27"/>
      <c r="Q109" s="33">
        <v>5</v>
      </c>
      <c r="R109" s="33"/>
    </row>
    <row r="110" spans="2:18" x14ac:dyDescent="0.2">
      <c r="B110" s="27"/>
      <c r="C110" s="3"/>
      <c r="D110" s="3"/>
      <c r="P110" s="27"/>
      <c r="Q110" s="33"/>
      <c r="R110" s="33"/>
    </row>
    <row r="111" spans="2:18" ht="15" x14ac:dyDescent="0.2">
      <c r="B111" s="33"/>
      <c r="C111" s="75" t="s">
        <v>12</v>
      </c>
      <c r="D111" s="46"/>
      <c r="E111" s="76" t="s">
        <v>10</v>
      </c>
      <c r="F111" s="77"/>
      <c r="G111" s="78"/>
      <c r="H111" s="78"/>
      <c r="I111" s="79"/>
      <c r="J111" s="76" t="s">
        <v>16</v>
      </c>
      <c r="K111" s="77"/>
      <c r="L111" s="79"/>
      <c r="M111" s="78" t="s">
        <v>25</v>
      </c>
      <c r="N111" s="79"/>
      <c r="O111" s="29"/>
      <c r="P111" s="30"/>
      <c r="Q111" s="30"/>
      <c r="R111" s="33"/>
    </row>
    <row r="112" spans="2:18" x14ac:dyDescent="0.2">
      <c r="B112" s="3"/>
      <c r="C112" s="11"/>
      <c r="D112" s="12"/>
      <c r="E112" s="83" t="str">
        <f>S81</f>
        <v>Bürgerlicher Schulterschluss</v>
      </c>
      <c r="F112" s="84"/>
      <c r="G112" s="84"/>
      <c r="H112" s="84"/>
      <c r="I112" s="85"/>
      <c r="J112" s="83" t="str">
        <f>S82</f>
        <v>Bürgerliche Medienlandschaft</v>
      </c>
      <c r="K112" s="84"/>
      <c r="L112" s="85"/>
      <c r="M112" s="84" t="str">
        <f>S83</f>
        <v>Finanzielle Situation Gemeinde</v>
      </c>
      <c r="N112" s="85"/>
      <c r="O112" s="7"/>
      <c r="P112" s="30"/>
      <c r="Q112" s="30"/>
      <c r="R112" s="33"/>
    </row>
    <row r="113" spans="2:18" x14ac:dyDescent="0.2">
      <c r="B113" s="3"/>
      <c r="C113" s="55" t="str">
        <f>C97</f>
        <v>Top 5 Stärken</v>
      </c>
      <c r="D113" s="12"/>
      <c r="E113" s="11"/>
      <c r="F113" s="7"/>
      <c r="G113" s="7"/>
      <c r="H113" s="7"/>
      <c r="I113" s="12"/>
      <c r="J113" s="11"/>
      <c r="K113" s="7"/>
      <c r="L113" s="12"/>
      <c r="M113" s="7"/>
      <c r="N113" s="12"/>
      <c r="O113" s="7"/>
      <c r="P113" s="7"/>
      <c r="Q113" s="7"/>
      <c r="R113" s="3"/>
    </row>
    <row r="114" spans="2:18" x14ac:dyDescent="0.2">
      <c r="C114" s="11" t="str">
        <f t="shared" ref="C114:C125" si="3">C98</f>
        <v>Kandis (Quantität)</v>
      </c>
      <c r="D114" s="12"/>
      <c r="E114" s="38"/>
      <c r="F114" s="34"/>
      <c r="G114" s="34"/>
      <c r="H114" s="34"/>
      <c r="I114" s="35"/>
      <c r="J114" s="38"/>
      <c r="K114" s="34"/>
      <c r="L114" s="35"/>
      <c r="M114" s="34"/>
      <c r="N114" s="35"/>
      <c r="O114" s="7"/>
      <c r="P114" s="7"/>
      <c r="Q114" s="7"/>
      <c r="R114" s="3"/>
    </row>
    <row r="115" spans="2:18" x14ac:dyDescent="0.2">
      <c r="C115" s="56" t="str">
        <f t="shared" si="3"/>
        <v>Umweltschutz</v>
      </c>
      <c r="D115" s="57"/>
      <c r="E115" s="51"/>
      <c r="F115" s="52"/>
      <c r="G115" s="52"/>
      <c r="H115" s="52"/>
      <c r="I115" s="53"/>
      <c r="J115" s="51"/>
      <c r="K115" s="52"/>
      <c r="L115" s="53"/>
      <c r="M115" s="52"/>
      <c r="N115" s="53"/>
      <c r="O115" s="7"/>
      <c r="P115" s="7"/>
      <c r="Q115" s="7"/>
    </row>
    <row r="116" spans="2:18" x14ac:dyDescent="0.2">
      <c r="C116" s="56" t="str">
        <f t="shared" si="3"/>
        <v>öff. Finanzen</v>
      </c>
      <c r="D116" s="57"/>
      <c r="E116" s="51"/>
      <c r="F116" s="52"/>
      <c r="G116" s="52"/>
      <c r="H116" s="52"/>
      <c r="I116" s="53"/>
      <c r="J116" s="51"/>
      <c r="K116" s="52"/>
      <c r="L116" s="53"/>
      <c r="M116" s="52"/>
      <c r="N116" s="53"/>
      <c r="O116" s="7"/>
      <c r="P116" s="7"/>
      <c r="Q116" s="7"/>
    </row>
    <row r="117" spans="2:18" x14ac:dyDescent="0.2">
      <c r="C117" s="56" t="str">
        <f t="shared" si="3"/>
        <v>Soziales</v>
      </c>
      <c r="D117" s="57"/>
      <c r="E117" s="51"/>
      <c r="F117" s="52"/>
      <c r="G117" s="52"/>
      <c r="H117" s="52"/>
      <c r="I117" s="53"/>
      <c r="J117" s="51"/>
      <c r="K117" s="52"/>
      <c r="L117" s="53"/>
      <c r="M117" s="52"/>
      <c r="N117" s="53"/>
      <c r="O117" s="7"/>
      <c r="P117" s="7"/>
      <c r="Q117" s="7"/>
    </row>
    <row r="118" spans="2:18" x14ac:dyDescent="0.2">
      <c r="C118" s="56" t="str">
        <f t="shared" si="3"/>
        <v>Wohnraum</v>
      </c>
      <c r="D118" s="57"/>
      <c r="E118" s="51"/>
      <c r="F118" s="52"/>
      <c r="G118" s="52"/>
      <c r="H118" s="52"/>
      <c r="I118" s="53"/>
      <c r="J118" s="51"/>
      <c r="K118" s="52"/>
      <c r="L118" s="53"/>
      <c r="M118" s="52"/>
      <c r="N118" s="53"/>
      <c r="O118" s="7"/>
      <c r="P118" s="7"/>
      <c r="Q118" s="7"/>
    </row>
    <row r="119" spans="2:18" x14ac:dyDescent="0.2">
      <c r="C119" s="11"/>
      <c r="D119" s="12"/>
      <c r="E119" s="11"/>
      <c r="F119" s="7"/>
      <c r="G119" s="7"/>
      <c r="H119" s="7"/>
      <c r="I119" s="12"/>
      <c r="J119" s="11"/>
      <c r="K119" s="7"/>
      <c r="L119" s="12"/>
      <c r="M119" s="7"/>
      <c r="N119" s="12"/>
      <c r="O119" s="7"/>
      <c r="P119" s="7"/>
      <c r="Q119" s="7"/>
    </row>
    <row r="120" spans="2:18" x14ac:dyDescent="0.2">
      <c r="C120" s="55" t="str">
        <f t="shared" si="3"/>
        <v>Top 5 Schwächen</v>
      </c>
      <c r="D120" s="12"/>
      <c r="E120" s="11"/>
      <c r="F120" s="7"/>
      <c r="G120" s="7"/>
      <c r="H120" s="7"/>
      <c r="I120" s="12"/>
      <c r="J120" s="11"/>
      <c r="K120" s="7"/>
      <c r="L120" s="12"/>
      <c r="M120" s="7"/>
      <c r="N120" s="12"/>
      <c r="O120" s="7"/>
      <c r="P120" s="7"/>
      <c r="Q120" s="7"/>
    </row>
    <row r="121" spans="2:18" x14ac:dyDescent="0.2">
      <c r="C121" s="11" t="str">
        <f t="shared" si="3"/>
        <v>Internetseite</v>
      </c>
      <c r="D121" s="12"/>
      <c r="E121" s="38"/>
      <c r="F121" s="34"/>
      <c r="G121" s="34"/>
      <c r="H121" s="34"/>
      <c r="I121" s="35"/>
      <c r="J121" s="38"/>
      <c r="K121" s="34"/>
      <c r="L121" s="35"/>
      <c r="M121" s="34"/>
      <c r="N121" s="35"/>
      <c r="O121" s="7"/>
      <c r="P121" s="7"/>
      <c r="Q121" s="7"/>
    </row>
    <row r="122" spans="2:18" x14ac:dyDescent="0.2">
      <c r="C122" s="56" t="str">
        <f t="shared" si="3"/>
        <v>Finanzen</v>
      </c>
      <c r="D122" s="57"/>
      <c r="E122" s="51"/>
      <c r="F122" s="52"/>
      <c r="G122" s="52"/>
      <c r="H122" s="52"/>
      <c r="I122" s="53"/>
      <c r="J122" s="51"/>
      <c r="K122" s="52"/>
      <c r="L122" s="53"/>
      <c r="M122" s="52"/>
      <c r="N122" s="53"/>
      <c r="O122" s="7"/>
      <c r="P122" s="7"/>
      <c r="Q122" s="7"/>
    </row>
    <row r="123" spans="2:18" x14ac:dyDescent="0.2">
      <c r="C123" s="56" t="str">
        <f t="shared" si="3"/>
        <v>Verkehrsverbände</v>
      </c>
      <c r="D123" s="57"/>
      <c r="E123" s="51"/>
      <c r="F123" s="52"/>
      <c r="G123" s="52"/>
      <c r="H123" s="52"/>
      <c r="I123" s="53"/>
      <c r="J123" s="51"/>
      <c r="K123" s="52"/>
      <c r="L123" s="53"/>
      <c r="M123" s="52"/>
      <c r="N123" s="53"/>
      <c r="O123" s="7"/>
      <c r="P123" s="7"/>
      <c r="Q123" s="7"/>
    </row>
    <row r="124" spans="2:18" x14ac:dyDescent="0.2">
      <c r="C124" s="56" t="str">
        <f>C108</f>
        <v>Medienarbeit</v>
      </c>
      <c r="D124" s="57"/>
      <c r="E124" s="51"/>
      <c r="F124" s="52"/>
      <c r="G124" s="52"/>
      <c r="H124" s="52"/>
      <c r="I124" s="53"/>
      <c r="J124" s="51"/>
      <c r="K124" s="52"/>
      <c r="L124" s="53"/>
      <c r="M124" s="52"/>
      <c r="N124" s="53"/>
      <c r="O124" s="7"/>
      <c r="P124" s="7"/>
      <c r="Q124" s="7"/>
    </row>
    <row r="125" spans="2:18" x14ac:dyDescent="0.2">
      <c r="C125" s="44" t="str">
        <f t="shared" si="3"/>
        <v>Wirtschaft</v>
      </c>
      <c r="D125" s="45"/>
      <c r="E125" s="39"/>
      <c r="F125" s="36"/>
      <c r="G125" s="36"/>
      <c r="H125" s="36"/>
      <c r="I125" s="37"/>
      <c r="J125" s="39"/>
      <c r="K125" s="36"/>
      <c r="L125" s="37"/>
      <c r="M125" s="36"/>
      <c r="N125" s="37"/>
      <c r="O125" s="7"/>
      <c r="P125" s="7"/>
      <c r="Q125" s="7"/>
    </row>
    <row r="126" spans="2:18" x14ac:dyDescent="0.2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</sheetData>
  <phoneticPr fontId="2" type="noConversion"/>
  <conditionalFormatting sqref="F29:F58">
    <cfRule type="cellIs" dxfId="0" priority="1" stopIfTrue="1" operator="greaterThan">
      <formula>9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9" r:id="rId4" name="Check Box 495">
              <controlPr defaultSize="0" autoFill="0" autoLine="0" autoPict="0">
                <anchor moveWithCells="1">
                  <from>
                    <xdr:col>8</xdr:col>
                    <xdr:colOff>295275</xdr:colOff>
                    <xdr:row>74</xdr:row>
                    <xdr:rowOff>0</xdr:rowOff>
                  </from>
                  <to>
                    <xdr:col>8</xdr:col>
                    <xdr:colOff>752475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5" name="Check Box 807">
              <controlPr defaultSize="0" autoFill="0" autoLine="0" autoPict="0">
                <anchor moveWithCells="1">
                  <from>
                    <xdr:col>9</xdr:col>
                    <xdr:colOff>276225</xdr:colOff>
                    <xdr:row>73</xdr:row>
                    <xdr:rowOff>133350</xdr:rowOff>
                  </from>
                  <to>
                    <xdr:col>9</xdr:col>
                    <xdr:colOff>676275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00" r:id="rId6" name="Check Box 1564">
              <controlPr defaultSize="0" autoFill="0" autoLine="0" autoPict="0">
                <anchor moveWithCells="1">
                  <from>
                    <xdr:col>8</xdr:col>
                    <xdr:colOff>295275</xdr:colOff>
                    <xdr:row>74</xdr:row>
                    <xdr:rowOff>152400</xdr:rowOff>
                  </from>
                  <to>
                    <xdr:col>8</xdr:col>
                    <xdr:colOff>752475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01" r:id="rId7" name="Check Box 1565">
              <controlPr defaultSize="0" autoFill="0" autoLine="0" autoPict="0">
                <anchor moveWithCells="1">
                  <from>
                    <xdr:col>8</xdr:col>
                    <xdr:colOff>295275</xdr:colOff>
                    <xdr:row>76</xdr:row>
                    <xdr:rowOff>0</xdr:rowOff>
                  </from>
                  <to>
                    <xdr:col>8</xdr:col>
                    <xdr:colOff>752475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38" r:id="rId8" name="Check Box 1602">
              <controlPr defaultSize="0" autoFill="0" autoLine="0" autoPict="0">
                <anchor moveWithCells="1">
                  <from>
                    <xdr:col>8</xdr:col>
                    <xdr:colOff>295275</xdr:colOff>
                    <xdr:row>77</xdr:row>
                    <xdr:rowOff>0</xdr:rowOff>
                  </from>
                  <to>
                    <xdr:col>8</xdr:col>
                    <xdr:colOff>752475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39" r:id="rId9" name="Check Box 1603">
              <controlPr defaultSize="0" autoFill="0" autoLine="0" autoPict="0">
                <anchor moveWithCells="1">
                  <from>
                    <xdr:col>8</xdr:col>
                    <xdr:colOff>295275</xdr:colOff>
                    <xdr:row>78</xdr:row>
                    <xdr:rowOff>0</xdr:rowOff>
                  </from>
                  <to>
                    <xdr:col>8</xdr:col>
                    <xdr:colOff>752475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40" r:id="rId10" name="Check Box 1604">
              <controlPr defaultSize="0" autoFill="0" autoLine="0" autoPict="0">
                <anchor moveWithCells="1">
                  <from>
                    <xdr:col>8</xdr:col>
                    <xdr:colOff>295275</xdr:colOff>
                    <xdr:row>78</xdr:row>
                    <xdr:rowOff>152400</xdr:rowOff>
                  </from>
                  <to>
                    <xdr:col>8</xdr:col>
                    <xdr:colOff>752475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41" r:id="rId11" name="Check Box 1605">
              <controlPr defaultSize="0" autoFill="0" autoLine="0" autoPict="0">
                <anchor moveWithCells="1">
                  <from>
                    <xdr:col>8</xdr:col>
                    <xdr:colOff>295275</xdr:colOff>
                    <xdr:row>80</xdr:row>
                    <xdr:rowOff>0</xdr:rowOff>
                  </from>
                  <to>
                    <xdr:col>8</xdr:col>
                    <xdr:colOff>752475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42" r:id="rId12" name="Check Box 1606">
              <controlPr defaultSize="0" autoFill="0" autoLine="0" autoPict="0">
                <anchor moveWithCells="1">
                  <from>
                    <xdr:col>8</xdr:col>
                    <xdr:colOff>295275</xdr:colOff>
                    <xdr:row>81</xdr:row>
                    <xdr:rowOff>0</xdr:rowOff>
                  </from>
                  <to>
                    <xdr:col>8</xdr:col>
                    <xdr:colOff>752475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43" r:id="rId13" name="Check Box 1607">
              <controlPr defaultSize="0" autoFill="0" autoLine="0" autoPict="0">
                <anchor moveWithCells="1">
                  <from>
                    <xdr:col>8</xdr:col>
                    <xdr:colOff>295275</xdr:colOff>
                    <xdr:row>82</xdr:row>
                    <xdr:rowOff>0</xdr:rowOff>
                  </from>
                  <to>
                    <xdr:col>8</xdr:col>
                    <xdr:colOff>752475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44" r:id="rId14" name="Check Box 1608">
              <controlPr defaultSize="0" autoFill="0" autoLine="0" autoPict="0">
                <anchor moveWithCells="1">
                  <from>
                    <xdr:col>8</xdr:col>
                    <xdr:colOff>295275</xdr:colOff>
                    <xdr:row>83</xdr:row>
                    <xdr:rowOff>0</xdr:rowOff>
                  </from>
                  <to>
                    <xdr:col>8</xdr:col>
                    <xdr:colOff>752475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3" r:id="rId15" name="Check Box 1627">
              <controlPr defaultSize="0" autoFill="0" autoLine="0" autoPict="0">
                <anchor moveWithCells="1">
                  <from>
                    <xdr:col>8</xdr:col>
                    <xdr:colOff>295275</xdr:colOff>
                    <xdr:row>83</xdr:row>
                    <xdr:rowOff>152400</xdr:rowOff>
                  </from>
                  <to>
                    <xdr:col>8</xdr:col>
                    <xdr:colOff>752475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4" r:id="rId16" name="Check Box 1628">
              <controlPr defaultSize="0" autoFill="0" autoLine="0" autoPict="0">
                <anchor moveWithCells="1">
                  <from>
                    <xdr:col>8</xdr:col>
                    <xdr:colOff>295275</xdr:colOff>
                    <xdr:row>84</xdr:row>
                    <xdr:rowOff>152400</xdr:rowOff>
                  </from>
                  <to>
                    <xdr:col>8</xdr:col>
                    <xdr:colOff>752475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5" r:id="rId17" name="Check Box 1629">
              <controlPr defaultSize="0" autoFill="0" autoLine="0" autoPict="0">
                <anchor moveWithCells="1">
                  <from>
                    <xdr:col>9</xdr:col>
                    <xdr:colOff>276225</xdr:colOff>
                    <xdr:row>74</xdr:row>
                    <xdr:rowOff>133350</xdr:rowOff>
                  </from>
                  <to>
                    <xdr:col>9</xdr:col>
                    <xdr:colOff>676275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6" r:id="rId18" name="Check Box 1630">
              <controlPr defaultSize="0" autoFill="0" autoLine="0" autoPict="0">
                <anchor moveWithCells="1">
                  <from>
                    <xdr:col>9</xdr:col>
                    <xdr:colOff>276225</xdr:colOff>
                    <xdr:row>75</xdr:row>
                    <xdr:rowOff>133350</xdr:rowOff>
                  </from>
                  <to>
                    <xdr:col>9</xdr:col>
                    <xdr:colOff>676275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7" r:id="rId19" name="Check Box 1631">
              <controlPr defaultSize="0" autoFill="0" autoLine="0" autoPict="0">
                <anchor moveWithCells="1">
                  <from>
                    <xdr:col>9</xdr:col>
                    <xdr:colOff>276225</xdr:colOff>
                    <xdr:row>76</xdr:row>
                    <xdr:rowOff>133350</xdr:rowOff>
                  </from>
                  <to>
                    <xdr:col>9</xdr:col>
                    <xdr:colOff>676275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8" r:id="rId20" name="Check Box 1632">
              <controlPr defaultSize="0" autoFill="0" autoLine="0" autoPict="0">
                <anchor moveWithCells="1">
                  <from>
                    <xdr:col>9</xdr:col>
                    <xdr:colOff>276225</xdr:colOff>
                    <xdr:row>77</xdr:row>
                    <xdr:rowOff>133350</xdr:rowOff>
                  </from>
                  <to>
                    <xdr:col>9</xdr:col>
                    <xdr:colOff>676275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69" r:id="rId21" name="Check Box 1633">
              <controlPr defaultSize="0" autoFill="0" autoLine="0" autoPict="0">
                <anchor moveWithCells="1">
                  <from>
                    <xdr:col>9</xdr:col>
                    <xdr:colOff>276225</xdr:colOff>
                    <xdr:row>78</xdr:row>
                    <xdr:rowOff>133350</xdr:rowOff>
                  </from>
                  <to>
                    <xdr:col>9</xdr:col>
                    <xdr:colOff>676275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0" r:id="rId22" name="Check Box 1634">
              <controlPr defaultSize="0" autoFill="0" autoLine="0" autoPict="0">
                <anchor moveWithCells="1">
                  <from>
                    <xdr:col>9</xdr:col>
                    <xdr:colOff>276225</xdr:colOff>
                    <xdr:row>79</xdr:row>
                    <xdr:rowOff>133350</xdr:rowOff>
                  </from>
                  <to>
                    <xdr:col>9</xdr:col>
                    <xdr:colOff>676275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1" r:id="rId23" name="Check Box 1635">
              <controlPr defaultSize="0" autoFill="0" autoLine="0" autoPict="0">
                <anchor moveWithCells="1">
                  <from>
                    <xdr:col>9</xdr:col>
                    <xdr:colOff>276225</xdr:colOff>
                    <xdr:row>80</xdr:row>
                    <xdr:rowOff>133350</xdr:rowOff>
                  </from>
                  <to>
                    <xdr:col>9</xdr:col>
                    <xdr:colOff>676275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2" r:id="rId24" name="Check Box 1636">
              <controlPr defaultSize="0" autoFill="0" autoLine="0" autoPict="0">
                <anchor moveWithCells="1">
                  <from>
                    <xdr:col>9</xdr:col>
                    <xdr:colOff>276225</xdr:colOff>
                    <xdr:row>81</xdr:row>
                    <xdr:rowOff>133350</xdr:rowOff>
                  </from>
                  <to>
                    <xdr:col>9</xdr:col>
                    <xdr:colOff>676275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3" r:id="rId25" name="Check Box 1637">
              <controlPr defaultSize="0" autoFill="0" autoLine="0" autoPict="0">
                <anchor moveWithCells="1">
                  <from>
                    <xdr:col>9</xdr:col>
                    <xdr:colOff>276225</xdr:colOff>
                    <xdr:row>82</xdr:row>
                    <xdr:rowOff>133350</xdr:rowOff>
                  </from>
                  <to>
                    <xdr:col>9</xdr:col>
                    <xdr:colOff>676275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4" r:id="rId26" name="Check Box 1638">
              <controlPr defaultSize="0" autoFill="0" autoLine="0" autoPict="0">
                <anchor moveWithCells="1">
                  <from>
                    <xdr:col>9</xdr:col>
                    <xdr:colOff>276225</xdr:colOff>
                    <xdr:row>83</xdr:row>
                    <xdr:rowOff>133350</xdr:rowOff>
                  </from>
                  <to>
                    <xdr:col>9</xdr:col>
                    <xdr:colOff>676275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75" r:id="rId27" name="Check Box 1639">
              <controlPr defaultSize="0" autoFill="0" autoLine="0" autoPict="0">
                <anchor moveWithCells="1">
                  <from>
                    <xdr:col>9</xdr:col>
                    <xdr:colOff>276225</xdr:colOff>
                    <xdr:row>84</xdr:row>
                    <xdr:rowOff>133350</xdr:rowOff>
                  </from>
                  <to>
                    <xdr:col>9</xdr:col>
                    <xdr:colOff>676275</xdr:colOff>
                    <xdr:row>86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SWOT Analyse</vt:lpstr>
      <vt:lpstr>'SWOT Analyse'!Druckbereich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OSS720</dc:creator>
  <cp:lastModifiedBy>Simon Roth</cp:lastModifiedBy>
  <cp:lastPrinted>2014-06-23T18:03:47Z</cp:lastPrinted>
  <dcterms:created xsi:type="dcterms:W3CDTF">2010-07-12T07:55:31Z</dcterms:created>
  <dcterms:modified xsi:type="dcterms:W3CDTF">2020-04-20T23:50:45Z</dcterms:modified>
</cp:coreProperties>
</file>